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833" activeTab="6"/>
  </bookViews>
  <sheets>
    <sheet name="Koptāme" sheetId="1" r:id="rId1"/>
    <sheet name="Kopsavilkums_Nr.1" sheetId="2" r:id="rId2"/>
    <sheet name="AR un BK" sheetId="3" r:id="rId3"/>
    <sheet name="EL sadaļa" sheetId="4" r:id="rId4"/>
    <sheet name="ŪK sadaļa" sheetId="5" r:id="rId5"/>
    <sheet name="Apkure" sheetId="6" r:id="rId6"/>
    <sheet name="UKT_4" sheetId="7" r:id="rId7"/>
  </sheets>
  <externalReferences>
    <externalReference r:id="rId10"/>
    <externalReference r:id="rId11"/>
  </externalReferences>
  <definedNames>
    <definedName name="AKZ_Angebot">#REF!</definedName>
    <definedName name="AKZ_Auftrag">#REF!</definedName>
    <definedName name="Ang._Datum">#REF!</definedName>
    <definedName name="Auftr._Datum">#REF!</definedName>
    <definedName name="Bearbeiter">#REF!</definedName>
    <definedName name="Cent_Stacija">#REF!</definedName>
    <definedName name="Excel_BuiltIn_Print_Area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lapa">#REF!</definedName>
    <definedName name="nosaukums">'[1]P'!$B$5:$B$325</definedName>
    <definedName name="P">#REF!</definedName>
    <definedName name="P_12">#REF!</definedName>
    <definedName name="_xlnm.Print_Titles" localSheetId="5">'Apkure'!$11:$13</definedName>
    <definedName name="_xlnm.Print_Titles" localSheetId="2">'AR un BK'!$14:$14</definedName>
    <definedName name="_xlnm.Print_Titles" localSheetId="3">'EL sadaļa'!$11:$13</definedName>
    <definedName name="_xlnm.Print_Titles" localSheetId="4">'ŪK sadaļa'!$11:$13</definedName>
    <definedName name="Projektname">#REF!</definedName>
    <definedName name="stundasLikme">'[2]P'!#REF!</definedName>
    <definedName name="stundasLikme_12">'[2]P'!#REF!</definedName>
    <definedName name="Titul">#REF!</definedName>
    <definedName name="Währungsfaktor">#REF!</definedName>
    <definedName name="Z_83795769_38C4_11D4_84F6_00002145AA87_.wvu.PrintArea">#REF!</definedName>
    <definedName name="Z_83795769_38C4_11D4_84F6_00002145AA87_.wvu.Rows">#REF!</definedName>
  </definedNames>
  <calcPr fullCalcOnLoad="1"/>
</workbook>
</file>

<file path=xl/sharedStrings.xml><?xml version="1.0" encoding="utf-8"?>
<sst xmlns="http://schemas.openxmlformats.org/spreadsheetml/2006/main" count="1166" uniqueCount="414">
  <si>
    <t>14-00000</t>
  </si>
  <si>
    <t>16-00000</t>
  </si>
  <si>
    <t>27-00000</t>
  </si>
  <si>
    <t>18-00000</t>
  </si>
  <si>
    <t>10-00000</t>
  </si>
  <si>
    <t>Vispārējie būvdarbi</t>
  </si>
  <si>
    <t xml:space="preserve">Pasūtītāja būvniecības koptāme </t>
  </si>
  <si>
    <t>APSTIPRINU</t>
  </si>
  <si>
    <t>Z.v.</t>
  </si>
  <si>
    <t>Objekta nosaukums</t>
  </si>
  <si>
    <t xml:space="preserve">                </t>
  </si>
  <si>
    <t xml:space="preserve"> Kopsavilkuma aprēķins pa darbu veidiem  Nr.1</t>
  </si>
  <si>
    <t xml:space="preserve"> </t>
  </si>
  <si>
    <t xml:space="preserve"> Par kopējo summu, </t>
  </si>
  <si>
    <t>Nr.                        p.k.</t>
  </si>
  <si>
    <t>Kods, tāmes Nr.</t>
  </si>
  <si>
    <t>Darbu veids</t>
  </si>
  <si>
    <t>Tai skaitā</t>
  </si>
  <si>
    <t xml:space="preserve">Darb-ietilpība (c/h)  </t>
  </si>
  <si>
    <t>Kopā:</t>
  </si>
  <si>
    <t>t.sk.darba aizsardzība</t>
  </si>
  <si>
    <t>Pavisam kopā:</t>
  </si>
  <si>
    <t>Kods</t>
  </si>
  <si>
    <t>Darba nosaukums</t>
  </si>
  <si>
    <t>Vienības izmaksas</t>
  </si>
  <si>
    <t>Kopā uz visu apjomu</t>
  </si>
  <si>
    <t>k-ts</t>
  </si>
  <si>
    <t>1-1</t>
  </si>
  <si>
    <t>1-2</t>
  </si>
  <si>
    <t>1-3</t>
  </si>
  <si>
    <t>1-4</t>
  </si>
  <si>
    <t>Nr. p. k.</t>
  </si>
  <si>
    <t>Mērvienība</t>
  </si>
  <si>
    <t>Daudzums</t>
  </si>
  <si>
    <t>Materiāli bez PVN</t>
  </si>
  <si>
    <t>Darbs bez soc.nod.</t>
  </si>
  <si>
    <t>Mehānismi bez PVN</t>
  </si>
  <si>
    <t>laika norma, c/h</t>
  </si>
  <si>
    <t>darbietilp., c/h</t>
  </si>
  <si>
    <t>KOPĀ:</t>
  </si>
  <si>
    <t>Materiālu, grunts apmaiņas un būvgružu transporta izdevumi</t>
  </si>
  <si>
    <t>Sastādīja:</t>
  </si>
  <si>
    <t>Pārbaudīja:</t>
  </si>
  <si>
    <t xml:space="preserve">  (paraksts un tā atšifrējums, datums)</t>
  </si>
  <si>
    <t>Lokālā tāme Nr. 1-1</t>
  </si>
  <si>
    <t>Šķembas</t>
  </si>
  <si>
    <t>Difūzijas lentas (ārējā un iekšējā)</t>
  </si>
  <si>
    <t>Montāžas palīgmateriāli</t>
  </si>
  <si>
    <t>Ārējās palodzes, krāsots skārds</t>
  </si>
  <si>
    <t>viet.</t>
  </si>
  <si>
    <t>Tonēta paaugstinātas noturības emulsijas krāsa, grunts krāsa</t>
  </si>
  <si>
    <t>Balta emulsijas krāsa, grunts krāsa</t>
  </si>
  <si>
    <t>Grīdu virsmas flīzēšana</t>
  </si>
  <si>
    <t>Grīdas flīzes</t>
  </si>
  <si>
    <t>Grīdlīstu montāža</t>
  </si>
  <si>
    <t>obj.</t>
  </si>
  <si>
    <t xml:space="preserve"> Kopējā darbietilpība, c/h:</t>
  </si>
  <si>
    <t>Lokālā tāme Nr. 1-2</t>
  </si>
  <si>
    <t>Lokālā tāme Nr. 1-3</t>
  </si>
  <si>
    <t>Lokālā tāme Nr. 1-4</t>
  </si>
  <si>
    <t>Grunts</t>
  </si>
  <si>
    <t>06-00000</t>
  </si>
  <si>
    <t>Tepe</t>
  </si>
  <si>
    <t>Elektrotehniskie darbi</t>
  </si>
  <si>
    <t>17-00000</t>
  </si>
  <si>
    <t>05-00000</t>
  </si>
  <si>
    <t>kg</t>
  </si>
  <si>
    <t>08-00000</t>
  </si>
  <si>
    <t>m</t>
  </si>
  <si>
    <t>_________________________________</t>
  </si>
  <si>
    <t>(pasūtītāja paraksts un tā atšifrējums)</t>
  </si>
  <si>
    <t>N.p.k.</t>
  </si>
  <si>
    <t>Pavisam būvniecības izmaksas</t>
  </si>
  <si>
    <t>m.st.</t>
  </si>
  <si>
    <t>Palīgmateriāli</t>
  </si>
  <si>
    <t>Betona sūknis</t>
  </si>
  <si>
    <t>Apkure</t>
  </si>
  <si>
    <t>gab</t>
  </si>
  <si>
    <t>03-00000</t>
  </si>
  <si>
    <t>gb</t>
  </si>
  <si>
    <t>PVC logu bloku montāža</t>
  </si>
  <si>
    <t>Iekšējās palodzes</t>
  </si>
  <si>
    <t>Dziļumgrunts</t>
  </si>
  <si>
    <t>Flīžu līme</t>
  </si>
  <si>
    <t>Šuvotājs</t>
  </si>
  <si>
    <t>Iekšējais ūdensvads un kanalizācija</t>
  </si>
  <si>
    <t>1-5</t>
  </si>
  <si>
    <t>Pievienotās vērtības nodoklis (21 %)</t>
  </si>
  <si>
    <t xml:space="preserve">Sastādīja: </t>
  </si>
  <si>
    <t>(vārds, uzvārds, paraksts un datums)</t>
  </si>
  <si>
    <r>
      <t>m</t>
    </r>
    <r>
      <rPr>
        <vertAlign val="superscript"/>
        <sz val="10"/>
        <rFont val="Times New Roman"/>
        <family val="1"/>
      </rPr>
      <t>2</t>
    </r>
  </si>
  <si>
    <t>Veidņu nomas izmaksas</t>
  </si>
  <si>
    <t>Palīgmateriāli (Eļļa, caurulītes u.c.)</t>
  </si>
  <si>
    <t>Zāģmateriāli</t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</si>
  <si>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</si>
  <si>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</si>
  <si>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</si>
  <si>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</si>
  <si>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Mūrjava</t>
  </si>
  <si>
    <t>Armatūra šuvēm</t>
  </si>
  <si>
    <t>100gb</t>
  </si>
  <si>
    <t>lig.c.</t>
  </si>
  <si>
    <t>Metāla karkass</t>
  </si>
  <si>
    <t>Sietlenta</t>
  </si>
  <si>
    <t>Skrūves</t>
  </si>
  <si>
    <t>02-00000</t>
  </si>
  <si>
    <t>m3</t>
  </si>
  <si>
    <t>reisi</t>
  </si>
  <si>
    <t>Vispārceltnieciskie darbi</t>
  </si>
  <si>
    <t>kompl.</t>
  </si>
  <si>
    <t>kompl</t>
  </si>
  <si>
    <t>Ārējais ūdensvads un kanalizācija</t>
  </si>
  <si>
    <t>Sastādīja: _________________________________</t>
  </si>
  <si>
    <t>Pārbaudīja: _________________________________</t>
  </si>
  <si>
    <t>darba samaksas likme, EUR/h</t>
  </si>
  <si>
    <t>darba alga, EUR</t>
  </si>
  <si>
    <t>materiālu cena, EUR</t>
  </si>
  <si>
    <t>mehānismi, EUR</t>
  </si>
  <si>
    <t>kopā, EUR</t>
  </si>
  <si>
    <t>materiāli, EUR</t>
  </si>
  <si>
    <t>summa, EUR</t>
  </si>
  <si>
    <t>Tāmes izmaksas, EUR</t>
  </si>
  <si>
    <t>Tiešās izmaksas kopā, EUR, bez PVN:</t>
  </si>
  <si>
    <t>Darba devēja sociālais nodoklis (23,59%)</t>
  </si>
  <si>
    <t>Objekta izmaksas              (EUR )</t>
  </si>
  <si>
    <t>Lokālā tāme Nr. 1-5</t>
  </si>
  <si>
    <t>1</t>
  </si>
  <si>
    <t>2</t>
  </si>
  <si>
    <t>Divviru durvju bloku montāža</t>
  </si>
  <si>
    <t>Vienviru durvju bloku montāža</t>
  </si>
  <si>
    <t>Ailu apdares līstis (kleidas)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</si>
  <si>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</si>
  <si>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Blietes noma</t>
  </si>
  <si>
    <t>m/m</t>
  </si>
  <si>
    <t>Ārdurvis D 2 ar furnitūru</t>
  </si>
  <si>
    <t>Kabelis ar Cu dzīslām, NYM-J 3X2,5</t>
  </si>
  <si>
    <t>Kabelis ar Cu dzīslām, NYM-J 3X1,5</t>
  </si>
  <si>
    <t>gab.</t>
  </si>
  <si>
    <t>Montāžas kārba, z/a</t>
  </si>
  <si>
    <t xml:space="preserve">Nozarkārba, z/a </t>
  </si>
  <si>
    <t>Montāžas palīgmateriāli un stiprinājumi</t>
  </si>
  <si>
    <t>Būvlaukuma sagatavošana, demontāžas darbi</t>
  </si>
  <si>
    <t>Inventārā žoga montāža-demontāža, nomas izmaksas</t>
  </si>
  <si>
    <t>Būvtāfeles izgatavošana un montāža</t>
  </si>
  <si>
    <t>Elektrokomutācijas darbi un pagaidu sadalnes, apgaismojums</t>
  </si>
  <si>
    <t>2017. gada  _______. __________________</t>
  </si>
  <si>
    <t>Iekārtas tips</t>
  </si>
  <si>
    <t>C22-400-500</t>
  </si>
  <si>
    <t>C22-450-500</t>
  </si>
  <si>
    <t>C22-500-1000</t>
  </si>
  <si>
    <t>C22-500-600</t>
  </si>
  <si>
    <t>C22-500-800</t>
  </si>
  <si>
    <t>C22-600-1000</t>
  </si>
  <si>
    <t>C22-600-1200</t>
  </si>
  <si>
    <t>C22-900-1200</t>
  </si>
  <si>
    <t>C22-900-1400</t>
  </si>
  <si>
    <t>DELTA DLV-3-600-1000</t>
  </si>
  <si>
    <t>DELTA DLV-4-600-1000</t>
  </si>
  <si>
    <t>POL 500-11</t>
  </si>
  <si>
    <t>POL 500-9</t>
  </si>
  <si>
    <t>POL 300-4</t>
  </si>
  <si>
    <t>Karbonizētā tērauda caurule Viega Prestabo</t>
  </si>
  <si>
    <t>Cauruļvadu fasondaļas</t>
  </si>
  <si>
    <t>Cauruļvadu stiprinājumi</t>
  </si>
  <si>
    <t>Siltumizolācija Tubolit</t>
  </si>
  <si>
    <t>15/13</t>
  </si>
  <si>
    <t>18/13</t>
  </si>
  <si>
    <t>22/13</t>
  </si>
  <si>
    <t>28/13</t>
  </si>
  <si>
    <t>35/13</t>
  </si>
  <si>
    <t>42/13</t>
  </si>
  <si>
    <t>Nosēdzošais penalis</t>
  </si>
  <si>
    <t>Automatiskais atgaisotājs ar ventili</t>
  </si>
  <si>
    <t>Lodeida vārsts</t>
  </si>
  <si>
    <t>TA 500-15</t>
  </si>
  <si>
    <t>TA 500-20</t>
  </si>
  <si>
    <t>TA 500-25</t>
  </si>
  <si>
    <t>TA 500-40</t>
  </si>
  <si>
    <t>Balansēšanas vārsts</t>
  </si>
  <si>
    <t>STAD/F-15/14</t>
  </si>
  <si>
    <t>STAD/F-20</t>
  </si>
  <si>
    <t>STAD/F-32</t>
  </si>
  <si>
    <t>Atverumu veidošana sienā un aizdare</t>
  </si>
  <si>
    <t>d150</t>
  </si>
  <si>
    <t>Cauruļvadu ieguldīšana sienā kanalā</t>
  </si>
  <si>
    <t>KATLU TELPA</t>
  </si>
  <si>
    <t> -Nerusējošā tērauda dubulto dūmvadu izolācijā b=100mm, ar revizijas lūkām, kondensata savacēju, fasondaļām, uzgali, stiprinājumiem</t>
  </si>
  <si>
    <t> -granulu pedeves tvertne V=1.0m3 ar mehānismu (nestandarta aprīkojums)</t>
  </si>
  <si>
    <t>Katla drošības grupa 3bar</t>
  </si>
  <si>
    <t>3-gaitu vārsts VRB-3  ∅20   Kvs=6.3 ar el.piedziņu AMV435</t>
  </si>
  <si>
    <t>Cirkulācijas sūknis  ~230/1/50 N=80W G=2.6m3/h; H=5.2m</t>
  </si>
  <si>
    <t>Wilo Stratos 25/1-6 PN 10</t>
  </si>
  <si>
    <t>Izplešanās tvertne V=80L</t>
  </si>
  <si>
    <t>ERCE-80 Elbi</t>
  </si>
  <si>
    <t>TA 500-50</t>
  </si>
  <si>
    <t>STAD/F-40</t>
  </si>
  <si>
    <t>Pretvārsts</t>
  </si>
  <si>
    <t>DN50</t>
  </si>
  <si>
    <t>Izlaišanas vārsts ar korķi</t>
  </si>
  <si>
    <t>DN15</t>
  </si>
  <si>
    <t>Filtrs</t>
  </si>
  <si>
    <t>Manometrs</t>
  </si>
  <si>
    <t>0-6bar</t>
  </si>
  <si>
    <t>Termometrs</t>
  </si>
  <si>
    <t>0-120C</t>
  </si>
  <si>
    <t>Siltumizolācija PAROC</t>
  </si>
  <si>
    <t>PSALCT 54x50</t>
  </si>
  <si>
    <t>Elektrokomutācija</t>
  </si>
  <si>
    <t>Apkures sistēmas balansēšana</t>
  </si>
  <si>
    <t>Izpilddokumentācijas sagatavošana</t>
  </si>
  <si>
    <t>Būvgružu izvēšana un utilizācija</t>
  </si>
  <si>
    <t>Saimniecīskais ūdensvads "Ū1"</t>
  </si>
  <si>
    <t>Izolācija Armacell TUBOLIT DG TL-32/9-DG, grūti degoša</t>
  </si>
  <si>
    <t xml:space="preserve">Roku mazgātne ar sifonu un krānu </t>
  </si>
  <si>
    <t>Sifons HL 133</t>
  </si>
  <si>
    <t>Sadzīves spiediena kanalizācija "K1sp"</t>
  </si>
  <si>
    <t>Izolācija Armacell TUBOLIT DG TL-40/9-DG, grūti degoša</t>
  </si>
  <si>
    <t>Sadzīves kanalizācija "K1"</t>
  </si>
  <si>
    <t>Kanalizācijas PP caurule ar uzmavu , SN8, BD Ø110  ar veidgabaliem  tranšejā</t>
  </si>
  <si>
    <t>Kanalizācijas PP caurule ar uzmavu , SN8, BD Ø160  ar veidgabaliem  tranšejā</t>
  </si>
  <si>
    <t>Plastmasas aka Ø400 H līdz 1.00  ar teleskopisko cauruli 400/315 komplektā ar čuguna rāmi un smago vāku ar pievienojumiem Ø110/ Ø160</t>
  </si>
  <si>
    <t>Pieslēgšāna esošai kanalizācijai esoša akā  Ø1000</t>
  </si>
  <si>
    <t>vieta.</t>
  </si>
  <si>
    <t>Aizsargčaula caurulēm ∅160 betona akas sienām</t>
  </si>
  <si>
    <t>Smilts pamatnei un apbērums virs caurules</t>
  </si>
  <si>
    <t>0.1</t>
  </si>
  <si>
    <t>Caurules demontāža</t>
  </si>
  <si>
    <t>Lietusūdens kanalizācija "K2"</t>
  </si>
  <si>
    <t>Lietusūdeņu caurules PP ar uzmavu DN160, SN8, ar gūmijas blīvgredzeniem</t>
  </si>
  <si>
    <t xml:space="preserve">Līnijveida drenāžas sistēma Multiline V 200 ar Drainlock un integrētu kanāla malas aizsardzību, L=1,0m h=0.27 m; L=1,7m h=0.27 m; L=2,5m; h=0.27 m; L=3,50m ar čuguna režģi </t>
  </si>
  <si>
    <t>Smilšķērajs V200 Drainlock no polimerbetona ar integrētu kanāla malas aizsardzību, ar duļķu uztvērēju DN150</t>
  </si>
  <si>
    <t>Gūlija ACO Self</t>
  </si>
  <si>
    <t>Revizija DN110</t>
  </si>
  <si>
    <t>Aizsargčaula caurulēm ∅110 betona akas sienām</t>
  </si>
  <si>
    <t>Betons B15 (kanālu uzstādīšana zaļajā zonā)</t>
  </si>
  <si>
    <t>0.4</t>
  </si>
  <si>
    <t>0.5</t>
  </si>
  <si>
    <t>Šķembas frakcijas 20-50 mm</t>
  </si>
  <si>
    <t>Pieslēgšana esošai kanalizācijas esoša akā Ø1000</t>
  </si>
  <si>
    <t>Objekta adrese: Valdemāra iela 50, Ainaži, Salacgrīvas nov.</t>
  </si>
  <si>
    <t>Būves nosaukums: Ainažu kultūras nams</t>
  </si>
  <si>
    <t>Objekta nosaukums: Ainažu kultūras nams</t>
  </si>
  <si>
    <t>Darba un materiālu nosaukums</t>
  </si>
  <si>
    <t>Ribu tērauda radiators (krāsots) ar apakšējo pieslēgumu komplektā ar: 
 - sienas stiprinājumiem
 - iebūvēto termostatisko vārstu
 - servisa vārstu RA2000 ar pretzadzību un nevēlamu regulēšanu
- H- noslēgvārstu RLV-K15 (taisns)
- atgaisotāju</t>
  </si>
  <si>
    <t>Tērauda radiators ar sānu pieslēgumu komplektā ar: 
 - sienas stiprinājumiem
 - termostatisko vārstu (taisns) RA-N15
 - servisa vārstu RA2000 ar pretzadzību un nevēlamu regulēšanu
- noslēgvārstu RLV-S15 (leņķis)
- atgaisotāju</t>
  </si>
  <si>
    <t>Alumīnija radiators ar sānu pieslēgumu komplektā ar:
 - sienas stiprinājumiem
 - termostatisko vārstu (taisns) RA-N15
 - servisa vārstu RA2000 ar pretzadzību un nevēlamu regulēšanu
- noslēgvārstu RLV-S15 (leņķis)
- atgaisotāju</t>
  </si>
  <si>
    <t>Granulu apkures katls GRANGEG, 70kW komplektā ar:
-kalta automātiku un temp. devējiem
-katla cirkulācijas grupu</t>
  </si>
  <si>
    <t xml:space="preserve">Sololift2 WC-1 -149 l/min/st;  V=240V; Hmax=8,5 m </t>
  </si>
  <si>
    <t>Lietus gūlija Q3 ar revīziju DN110, CAPRICORN</t>
  </si>
  <si>
    <t>Lodveida krāns PN16, DN25</t>
  </si>
  <si>
    <t>Lodveida krāns PN16, DN32</t>
  </si>
  <si>
    <t>Vienvirziena vārsts  DN32</t>
  </si>
  <si>
    <t>m²</t>
  </si>
  <si>
    <t>Apgaismes, spēka sadalne AS-1 (skatīt EL-4) v.a., 12 mod, IP65</t>
  </si>
  <si>
    <t>ievadslēdzis 3P 16 A, 400 V</t>
  </si>
  <si>
    <t>∆</t>
  </si>
  <si>
    <t>kombinētais noplūdstrāvas automātslēdzis 2-p, In=16A, "C", ∆I=30mA</t>
  </si>
  <si>
    <t>kombinētais noplūdstrāvas automātslēdzis 2-p, In=10A, "C", ∆I=30mA</t>
  </si>
  <si>
    <t>ievadslēdzis 3P In=16 A, "C"</t>
  </si>
  <si>
    <t>Slēdzis z.a. In=10A, IP44</t>
  </si>
  <si>
    <t>El.rozetes z.a. In=16A, IP44</t>
  </si>
  <si>
    <t>El.slēdža rāmītis 1 vietīgs</t>
  </si>
  <si>
    <t>El.slēdža rāmītis 2 vietīgs</t>
  </si>
  <si>
    <t>Kabelis ar Cu dzīslām, NYY-J 5X2.5</t>
  </si>
  <si>
    <t>PVC caurule d 20mm, montāžai ārpus telpām</t>
  </si>
  <si>
    <t>Pie griestiem stiprināms LED gaismeklis 18W, 3000K, IP44, koplektā ar stiprinājumiem (Surface-C LED 350, vai analogs)</t>
  </si>
  <si>
    <t>Pie griestiem stiprināms gaismeklis ar T5 luminiscentām sp.2x18W, IP66, koplektā ar stiprinājumiem (ACQUA EX 218, vai analogs)</t>
  </si>
  <si>
    <r>
      <t>Pie sienas stiprināms LED gaismeklis 18W, 3000K, IP54, koplektā ar stiprinājumiem un 360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 xml:space="preserve"> mikroviļņu sensoru</t>
    </r>
  </si>
  <si>
    <t>Elektrotehniskie mērījumi</t>
  </si>
  <si>
    <t>Esošā galvenās ieejas kāpņu pakāpienu un lieveņa virslāņa demontāža</t>
  </si>
  <si>
    <t>Grunts virskārtas noņemšana (tajā skaitā stādījumi) melnzemes novietošana atbērtnē</t>
  </si>
  <si>
    <t>Būvbedres rakšana, grunts novietošana atbērtnē būvlaukuma teritorijā</t>
  </si>
  <si>
    <t>Esošo margu demontāža pandusa pieslēguma vietā</t>
  </si>
  <si>
    <t>Inventāro veidņu montāža - demontāža atbalsta sieniņām. Veidņus montēt, lai nodrošinātu betona virsmas kvalitāti, kas eksponējama, bez turpmākas apstrādes</t>
  </si>
  <si>
    <t xml:space="preserve">Stiegrojuma sieta iestrāde </t>
  </si>
  <si>
    <t>Stiegrojuma siets d4 150x150</t>
  </si>
  <si>
    <t>Palīgmateriāli (distanceri, sienamā stieple)</t>
  </si>
  <si>
    <t>Atbalsta sieniņas un kāpņu laukumiņa betonēšana</t>
  </si>
  <si>
    <t>Būvbedres aizbēršana veicot blietēšanu pa kārtām, pabērums pandusam (izmantojam esošo grunti)</t>
  </si>
  <si>
    <t>Pamatnes piestrāde līdz projekta augstuma atzīmēm, blietēšana, šķembu slāņa b=100/120mm iestrāde. Šķembu slānis pandusā</t>
  </si>
  <si>
    <t>Saliekamo betona pakāpienu montāža</t>
  </si>
  <si>
    <t>Saliekamo sausā betona pakāpieni izgatavoti saskaņā ar patentētu sausā betona tehnoloģiju ar pretslīdēšanas virsmu, salizturību F100, nodilumizturību 0.8g/m2. Pakāpienu profils Nr.8 pēc "Pamats un Co" kataloga</t>
  </si>
  <si>
    <t>Smilts, cementa maisījums</t>
  </si>
  <si>
    <t>Stiprinājumi un palīgmateriāli</t>
  </si>
  <si>
    <t>Betona bruģakmens 60mm (krāsa un raksts atbilstoši esošajama)</t>
  </si>
  <si>
    <t>Smilts kārtas 50mm saistītas ar cementu iestrāde, bruģa seguma ierīkošana. Pieslēgums esošajam celiņu segumam</t>
  </si>
  <si>
    <t>Centrālais ieejas mezgls</t>
  </si>
  <si>
    <t>Atjaunojamās kāpnes</t>
  </si>
  <si>
    <t>Esošo ieejas kāpņu pakāpienu un lieveņa virslāņa demontāža</t>
  </si>
  <si>
    <t>Pamatnes piestrāde līdz projekta augstuma atzīmēm, blietēšana, šķembu slāņa b=120mm iestrāde.</t>
  </si>
  <si>
    <t>Kāpņu pamatkonstrukcijas betonēšana, atdures veidņu montāža</t>
  </si>
  <si>
    <t>vietas</t>
  </si>
  <si>
    <t>Bruģa seguma atjaunošana kāpņu pieslēguma vietās pie esošajiem celiņiem</t>
  </si>
  <si>
    <t>Pagraba ieeja un skursteņa pamati</t>
  </si>
  <si>
    <t>Pamatnes piestrāde līdz projekta augstuma atzīmēm, blietēšana, šķembu slāņa b=100/120mm iestrāde.</t>
  </si>
  <si>
    <t>Cinkotu tērauda cauruļveida margu montāža virs atbalsta sieniņām, nostiprinot tās ar ķīmiskajiem enkuriem</t>
  </si>
  <si>
    <t>Betonītmāla hidroizolācijas joslas iestrāde atbalsta sieniņas pieslēguma vietā pie esošās sienas</t>
  </si>
  <si>
    <t>Kājslauķa iestrāde (metāla reste). Metāla perimetra rāmis, izņemams tīrīšanai. Zem kājslauķa rupja grants un šķembas - iesūcināšanai. 300X600</t>
  </si>
  <si>
    <t>Kājslauķa iestrāde galvenās ieejas mezglā ACO Vario, gumijots pārklājums iestrādāts metāla joslās. Metāla perimetra rāmis, izņemams tīrīšanai. Zem kājslauķa rupja grants un šķembas - iesūcināšanai. 1200X600</t>
  </si>
  <si>
    <t>Ailu pārsedzes izbūve esošajā ārsienā</t>
  </si>
  <si>
    <t>Durvju ailas izveide ārsienā D-3</t>
  </si>
  <si>
    <t>Inventāro veidņu montāža - demontāža. Veidņus atbalsta sieniņu redzamajām daļām montēt, lai nodrošinātu betona virsmas kvalitāti, kas eksponējama, bez turpmākas apstrādes</t>
  </si>
  <si>
    <t>Stiegrojuma siets d8 150x150</t>
  </si>
  <si>
    <t>Stiegrojuma siets d8 300x300</t>
  </si>
  <si>
    <t>Atbalsta sieniņas un kāpņu laukumiņa, kāpņu pamatnes, skursteņa pamata betonēšana</t>
  </si>
  <si>
    <t>Betons C25/30</t>
  </si>
  <si>
    <t>Pagrabstāva rekonstrukcija</t>
  </si>
  <si>
    <t>Koka starpsienu demontāža</t>
  </si>
  <si>
    <t>Griestu apšuvuma demontāža</t>
  </si>
  <si>
    <t>Sienu apšuvuma demontāža</t>
  </si>
  <si>
    <t>Grīdas seguma un pamatkonstrukcijas demontāža līdz esošajai gruntij</t>
  </si>
  <si>
    <t>Būvgružu konteineri</t>
  </si>
  <si>
    <t>Būvgružu savākšana, iznesšana no pagraba un iekraušana konteineros, utilizācija</t>
  </si>
  <si>
    <t>Grunts norakšana katlutelpas robežās</t>
  </si>
  <si>
    <t>Pamatnes piestrāde līdz projekta augstuma atzīmēm, blietēšana, šķembu slāņa b=120 iestrāde.</t>
  </si>
  <si>
    <t>Inventāro veidņu montāža - demontāža</t>
  </si>
  <si>
    <t>Atbalsta sieniņas/pamata betonēšana</t>
  </si>
  <si>
    <t>Vieglbetona sienu mūrēšana b=200mm</t>
  </si>
  <si>
    <t>Pamatnes blietēšana grīdām, šķembu slāņa b=120 iestrāde.</t>
  </si>
  <si>
    <t>Grīdas konstrukcijas betonēšana, virsmas nogludināšana</t>
  </si>
  <si>
    <t>Vieglbetona bloki b=200mm</t>
  </si>
  <si>
    <t>Vieglbetona sienu gruntēšana un apmetums</t>
  </si>
  <si>
    <t>Esošās skatuves koka konstrukciju apstrāde ar ugunsdrošo sastāvu katlu telpas zonā (griesti, statņi)</t>
  </si>
  <si>
    <t>Akmens vates paroc eXtra b=150mm iestrāde, katlu telpas griestos</t>
  </si>
  <si>
    <t>Knauf Firebord, 15mm</t>
  </si>
  <si>
    <t>Griestu  apšuvuma ar Knauf Firebord, 15mm 2 kārtās uzstādot metāla karkasu. Visa tehnoloģija atbilstoši ugunsdrošajiem griestiem.</t>
  </si>
  <si>
    <t>Tepe, ugunsdroša</t>
  </si>
  <si>
    <t>GKF riģipss</t>
  </si>
  <si>
    <t>Akmens vate</t>
  </si>
  <si>
    <t>Sienu un koka balstu apšuvums ar riģipsi 2 kārtās uzstādot starpsienu metāla karkasu, iestrādājot akmens vati b=50mm</t>
  </si>
  <si>
    <t>Riģipss</t>
  </si>
  <si>
    <t>Sienu apšuvums ar riģipsi uzstādot metāla karkasu</t>
  </si>
  <si>
    <t>Griestu  apšuvums ar riģipsi uzstādot metāla karkasu</t>
  </si>
  <si>
    <t>Logu bloka demontāža skursteņa izbūves vietā</t>
  </si>
  <si>
    <t>Ailas aizmūrēšana pēc skursteņa montāžas.</t>
  </si>
  <si>
    <t>Sienu virsmu gruntēšana, špaktelēšana 2x, slīpēšana2x, gruntēšana un krāsošana</t>
  </si>
  <si>
    <t>Griestu virsmu gruntēšana, špaktelēšana2x, slīpēšana2x, gruntēšana un krāsošana</t>
  </si>
  <si>
    <t>Pamatnes sagatavošana, špaktelēšana, slīpēšana, gruntēšana linoleja seguma ierīkošanai</t>
  </si>
  <si>
    <t>Nodilumizturīgs homogēns linoleja grīdas segums</t>
  </si>
  <si>
    <t>Palīgmateriāli (līme, šuvju diegs u.c.)</t>
  </si>
  <si>
    <t>Linoleja seguma ierīkošana veicot šuvju sametināšanu</t>
  </si>
  <si>
    <t>Fasādes rekonstrukcija</t>
  </si>
  <si>
    <t>Inventāro sastatņu montāža-demontāža</t>
  </si>
  <si>
    <t>Saststņu nomas izmaksas</t>
  </si>
  <si>
    <t>Sastatņu siets</t>
  </si>
  <si>
    <t>Palīgkonstrukcijas sastatņu nostiprināšanai virs jumta klāja</t>
  </si>
  <si>
    <t>21-00000</t>
  </si>
  <si>
    <t>Nestabilā un bojāta fasādes apmetuma demontāža (pieņemti 20% no virsmas)</t>
  </si>
  <si>
    <t>Esošās koka sienas konstrukcijas atsegšana</t>
  </si>
  <si>
    <t>Vainagsijas demontāža pa posmiem</t>
  </si>
  <si>
    <t>Pamatu virsmas izlīdzināšana, horizontālās hidroizolācijas atjaunošana</t>
  </si>
  <si>
    <t>Vainagsijas montāža pa posmiem</t>
  </si>
  <si>
    <t>Koka statņu nomaiņa</t>
  </si>
  <si>
    <t>Siltumizolācijas aizpildījuma atjaunošana</t>
  </si>
  <si>
    <t>Dēļu apšuvuma atjaunošana</t>
  </si>
  <si>
    <t>Virsmas gruntēšana (tajā skaitā ailu sānu malas) ar kaļķu pienu</t>
  </si>
  <si>
    <t>Fasādes un ailu sānu plaknes virsmas gruntēšana ar Sacret TGW</t>
  </si>
  <si>
    <t>Fasādes virsmas špaktelēšana ar rupjo kaļķu špakteli Sacret SFP, virsma filcējama, lai radītu vēsturiska apmetuma efektu.</t>
  </si>
  <si>
    <t>Fasādes virsmu mazgāšana ar augstspiediena ūdens strūklu, esošā cementa apmetuma virsslāņa pilnīga demontāža</t>
  </si>
  <si>
    <t>Fasādes apmetuma virsmu gruntēšana</t>
  </si>
  <si>
    <t>Fasādes krāsošana ar tonētu kaļķa krāsu Sacret DP, to iestrādājot ar otu</t>
  </si>
  <si>
    <t>Virpamatu virsmas attīrīšana</t>
  </si>
  <si>
    <t>Virspamatu horizontālās ārējās daļas novilkšana ar treknu cementa javas slāni veidojot slīpumu nokrišņu novadīšanai</t>
  </si>
  <si>
    <t>Esošo dūmvadu virsjumta galvu remonts, apdares atjaunošana</t>
  </si>
  <si>
    <t>Esošo kanalizācijas izsmeļamo bedru demontāža (satura izvesšana, dezinfekcijas, konstrukcija demontāža, aizbēršana)</t>
  </si>
  <si>
    <t>Iekšdarbi</t>
  </si>
  <si>
    <t>Esošās siltumizolācijas slāņa attīrīsana un izlīdzināšana bēniņos</t>
  </si>
  <si>
    <t>Beramās vates siltmizolācijas slāņa iestrāde b=300mm</t>
  </si>
  <si>
    <t>Pretvēja izolācijas slāņa ieklāšana B=50mm (piem.Paroc WAS 35t)</t>
  </si>
  <si>
    <t>Laipu izbūve bēniņos uzstādot nesošās sijas un ieklājot apzāģētu dēļu klāju b=40mm. Zāģmateriāli apstrādāti ar antipirēniem un antiseptiķiem</t>
  </si>
  <si>
    <t>Koka grīdlīstu demontāža lielajā zālē</t>
  </si>
  <si>
    <t>Esošās parketa grīdas lielajā zālē slīpēšana, špaktelēšana, slīpēšana uin lakošana</t>
  </si>
  <si>
    <t>Lakotu masīvkoka grīdlīstu montāža (pieskaņot grīdas segumam)</t>
  </si>
  <si>
    <t>Ailu sānu malu siltinājums, apdares atjaunošana pēc logu un durvju bloku nomaiņas</t>
  </si>
  <si>
    <t>Notekcauruļu papildināšana 2gb, un visu pagarināšana. Nomaiņa-rekonstrukcija 2 vietas</t>
  </si>
  <si>
    <t>Esošo apaļo koka logu bloku remonts, krāsojuma atjaunošana. Iekšpusē uzstādāms pretinsektu siets (L-10)</t>
  </si>
  <si>
    <t>Ārdurvju bloku demontāža</t>
  </si>
  <si>
    <t>Ārdurvis D 3 ar furnitūru</t>
  </si>
  <si>
    <t>Ēsošo Divviru koka ārdurvju bloku remonts, krāsojuma atjaunošana</t>
  </si>
  <si>
    <t>Ūdens novadīšanas joslas izbūve pa ēkas perimetru 700mm ar kritumu 2%, veidot deformācijas šuves ik pa 2m iegriežot gropi betonā 1/2 no koknstrukcijas biezuma un aizpildot ar elastīgu mastiku, Zem apmales šķembu sagatave</t>
  </si>
  <si>
    <t>Sienu plakņu remonts pa ailu ārējo perimetru (apmēram 300mm joslās)</t>
  </si>
  <si>
    <t>Sadzīves telpu un WC piegāde un pielēgums komunikācijām, noma uz visu būvniecība speriodu</t>
  </si>
  <si>
    <t>Būvgružu konteiners būvdarbu laikā, izvesšana</t>
  </si>
  <si>
    <t>Esošo logu bloku saudzīga demontāža, maksimāli saglabājot esošo iekšējo apdari</t>
  </si>
  <si>
    <t>13-00000</t>
  </si>
  <si>
    <t>Iekšējās apdares atjaunošana lokālās vietās pēc apkures sistēmas izbūve</t>
  </si>
  <si>
    <t>Sausā betona joslas izveide pieslēguma zonā esošajai ēkai</t>
  </si>
  <si>
    <t>Esošo pamatu atrakšana pa posmiem, atbalsta konstrukcijas/pastiprinājuma betonēšana</t>
  </si>
  <si>
    <t>Kāpņu izveide katlu telpā, 3 pakāpieni un kāpņu laukumiņš, betons</t>
  </si>
  <si>
    <t>Fasādes elementu demontāža tos saglabājot, numurzīmes, plāksnes u.c. Montāža pēc fasādes apdares atjaunošana. Logu bloku aizsardzība remontdarbu laikā</t>
  </si>
  <si>
    <t>Virspamatu vertikālās daļas remonts pēc nepieciešamības un pāršuvošana</t>
  </si>
  <si>
    <t>Jumta karnīzes koka virsmas attīrīšana, remonts un krāsošana</t>
  </si>
  <si>
    <t>Apmetuma pamatslāņa atjaunošana ar Sacret HML 4 un HML 1 kaļķu apmetumu, kurā iestrādāts sārmisturīgs stikla šķiedras siets, arī ailu sānu plaknes pēc logu un durvju bloku nomaiņas</t>
  </si>
  <si>
    <t>Tāmes izmaksas (EUR)</t>
  </si>
  <si>
    <t>darba alga (EUR)</t>
  </si>
  <si>
    <t>materiāli (EUR)</t>
  </si>
  <si>
    <t xml:space="preserve">mehā-nismi (EUR)   </t>
  </si>
  <si>
    <t>Unipipe kompozītcaurule Ø32×3.0 ar veidgabaliem, stiprinājumiem</t>
  </si>
  <si>
    <t>Unipipe kompozītcaurule Ø40×4 ar veidgabaliem, stiprinājumiem</t>
  </si>
  <si>
    <t>Ģeotekstils</t>
  </si>
  <si>
    <t>Izpildshēmas, uzmērījumi</t>
  </si>
  <si>
    <t xml:space="preserve">Virsizdevumi ____% </t>
  </si>
  <si>
    <t xml:space="preserve">Peļņa _____% </t>
  </si>
  <si>
    <t>Esošo koka logu bloku remonts, krāsojuma atjaunošana. Iekšpusē uzstādāms pretinsektu siets (L-11)</t>
  </si>
  <si>
    <t>PVC logu bloki (sk. AR-7, AR-8 un piezīmēm). 
Piegādājot, uzrādīt energo koeficientu katram logam atsevišķi.</t>
  </si>
  <si>
    <t>Krāsotu koka margu izgatavošana un montāža. Impregnēšanas 3. klase (saskaņā ar LVS EN 351-1).</t>
  </si>
  <si>
    <t>Betons B25 (C20/25)</t>
  </si>
  <si>
    <t>Krāsotas koka margas analogas esošajām (sk.AR-9). Krāsot ar "elpojošām" krāsu, kas saderīga ar iepriekš imprignētu virsmu.</t>
  </si>
  <si>
    <t>Liekās grunts izvešana, utilizācija</t>
  </si>
  <si>
    <t>Deformācija šuves starp skursteņa čaulu un aizmūrējumu aizdrīvēšana ar akmens vati b=100mm</t>
  </si>
  <si>
    <t>Grandeg ECO 70</t>
  </si>
  <si>
    <t xml:space="preserve">Tāme sastādīta: </t>
  </si>
  <si>
    <t xml:space="preserve">Pasūtījums: </t>
  </si>
  <si>
    <t xml:space="preserve">Tāme sastādīta </t>
  </si>
</sst>
</file>

<file path=xl/styles.xml><?xml version="1.0" encoding="utf-8"?>
<styleSheet xmlns="http://schemas.openxmlformats.org/spreadsheetml/2006/main">
  <numFmts count="5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\$_-;\-* #,##0\$_-;_-* &quot;-$&quot;_-;_-@_-"/>
    <numFmt numFmtId="179" formatCode="_-* #,##0.00\$_-;\-* #,##0.00\$_-;_-* \-??\$_-;_-@_-"/>
    <numFmt numFmtId="180" formatCode="_-* #,##0.00_-;\-* #,##0.00_-;_-* \-??_-;_-@_-"/>
    <numFmt numFmtId="181" formatCode="_(* #,##0.00_);_(* \(#,##0.00\);_(* \-??_);_(@_)"/>
    <numFmt numFmtId="182" formatCode="m&quot;ont&quot;h\ d&quot;, &quot;yyyy"/>
    <numFmt numFmtId="183" formatCode="_-* #,##0_-;\-* #,##0_-;_-* \-_-;_-@_-"/>
    <numFmt numFmtId="184" formatCode="#.00"/>
    <numFmt numFmtId="185" formatCode="#."/>
    <numFmt numFmtId="186" formatCode="&quot;See Note  &quot;#"/>
    <numFmt numFmtId="187" formatCode="_-\£* #,##0_-;&quot;-£&quot;* #,##0_-;_-\£* \-_-;_-@_-"/>
    <numFmt numFmtId="188" formatCode="_-\£* #,##0.00_-;&quot;-£&quot;* #,##0.00_-;_-\£* \-??_-;_-@_-"/>
    <numFmt numFmtId="189" formatCode="_-* #,##0.00\ _L_s_-;\-* #,##0.00\ _L_s_-;_-* \-??\ _L_s_-;_-@_-"/>
    <numFmt numFmtId="190" formatCode="&quot;Ls &quot;#,##0.00"/>
    <numFmt numFmtId="191" formatCode="0.00000"/>
    <numFmt numFmtId="192" formatCode="#,##0.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.00000"/>
    <numFmt numFmtId="201" formatCode="0.000"/>
    <numFmt numFmtId="202" formatCode="0.0000"/>
    <numFmt numFmtId="203" formatCode="0.00000000"/>
    <numFmt numFmtId="204" formatCode="0.0000000"/>
    <numFmt numFmtId="205" formatCode="0.000000"/>
    <numFmt numFmtId="206" formatCode="[$-426]dddd\,\ yyyy&quot;. gada &quot;d\.\ mmmm"/>
    <numFmt numFmtId="207" formatCode="0.00_ ;[Red]\-0.00\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 New"/>
      <family val="3"/>
    </font>
    <font>
      <sz val="10"/>
      <name val="Baltic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11"/>
      <color indexed="62"/>
      <name val="Calibri"/>
      <family val="2"/>
    </font>
    <font>
      <sz val="10"/>
      <name val="Arial Cyr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 New"/>
      <family val="3"/>
    </font>
    <font>
      <sz val="9.75"/>
      <name val="Arial"/>
      <family val="2"/>
    </font>
    <font>
      <b/>
      <sz val="11"/>
      <color indexed="63"/>
      <name val="Calibri"/>
      <family val="2"/>
    </font>
    <font>
      <sz val="9"/>
      <name val="TextBook"/>
      <family val="0"/>
    </font>
    <font>
      <b/>
      <sz val="18"/>
      <color indexed="56"/>
      <name val="Cambria"/>
      <family val="2"/>
    </font>
    <font>
      <sz val="8"/>
      <name val="Arial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8"/>
      <color indexed="58"/>
      <name val="Times New Roman"/>
      <family val="1"/>
    </font>
    <font>
      <sz val="8"/>
      <color indexed="14"/>
      <name val="Times New Roman"/>
      <family val="1"/>
    </font>
    <font>
      <b/>
      <i/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58"/>
      <name val="Times New Roman"/>
      <family val="1"/>
    </font>
    <font>
      <sz val="10"/>
      <color indexed="14"/>
      <name val="Times New Roman"/>
      <family val="1"/>
    </font>
    <font>
      <sz val="10"/>
      <color indexed="8"/>
      <name val="Arial"/>
      <family val="2"/>
    </font>
    <font>
      <i/>
      <sz val="10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vertAlign val="superscript"/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3">
      <alignment textRotation="90"/>
      <protection/>
    </xf>
    <xf numFmtId="0" fontId="0" fillId="0" borderId="3">
      <alignment textRotation="90"/>
      <protection/>
    </xf>
    <xf numFmtId="182" fontId="6" fillId="0" borderId="0">
      <alignment/>
      <protection locked="0"/>
    </xf>
    <xf numFmtId="182" fontId="6" fillId="0" borderId="0">
      <alignment/>
      <protection locked="0"/>
    </xf>
    <xf numFmtId="183" fontId="0" fillId="0" borderId="0" applyFill="0" applyBorder="0" applyAlignment="0" applyProtection="0"/>
    <xf numFmtId="180" fontId="0" fillId="0" borderId="0" applyFill="0" applyBorder="0" applyAlignment="0" applyProtection="0"/>
    <xf numFmtId="0" fontId="7" fillId="0" borderId="0" applyNumberFormat="0">
      <alignment/>
      <protection/>
    </xf>
    <xf numFmtId="0" fontId="8" fillId="0" borderId="0" applyNumberFormat="0" applyFill="0" applyBorder="0" applyAlignment="0" applyProtection="0"/>
    <xf numFmtId="184" fontId="6" fillId="0" borderId="0">
      <alignment/>
      <protection locked="0"/>
    </xf>
    <xf numFmtId="184" fontId="6" fillId="0" borderId="0">
      <alignment/>
      <protection locked="0"/>
    </xf>
    <xf numFmtId="0" fontId="5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85" fontId="13" fillId="0" borderId="0">
      <alignment/>
      <protection locked="0"/>
    </xf>
    <xf numFmtId="185" fontId="13" fillId="0" borderId="0">
      <alignment/>
      <protection locked="0"/>
    </xf>
    <xf numFmtId="185" fontId="13" fillId="0" borderId="0">
      <alignment/>
      <protection locked="0"/>
    </xf>
    <xf numFmtId="185" fontId="13" fillId="0" borderId="0">
      <alignment/>
      <protection locked="0"/>
    </xf>
    <xf numFmtId="0" fontId="14" fillId="22" borderId="0">
      <alignment/>
      <protection/>
    </xf>
    <xf numFmtId="0" fontId="15" fillId="23" borderId="0">
      <alignment/>
      <protection/>
    </xf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0">
      <alignment/>
      <protection/>
    </xf>
    <xf numFmtId="0" fontId="19" fillId="0" borderId="7">
      <alignment vertical="center"/>
      <protection/>
    </xf>
    <xf numFmtId="0" fontId="20" fillId="0" borderId="7">
      <alignment vertical="center"/>
      <protection/>
    </xf>
    <xf numFmtId="0" fontId="21" fillId="0" borderId="8" applyNumberFormat="0" applyFill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>
      <alignment horizontal="center"/>
      <protection/>
    </xf>
    <xf numFmtId="0" fontId="25" fillId="20" borderId="9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6" fillId="0" borderId="0">
      <alignment/>
      <protection/>
    </xf>
    <xf numFmtId="0" fontId="0" fillId="25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185" fontId="6" fillId="0" borderId="10">
      <alignment/>
      <protection locked="0"/>
    </xf>
    <xf numFmtId="186" fontId="28" fillId="0" borderId="0">
      <alignment horizontal="left"/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189" fontId="0" fillId="0" borderId="0" applyFill="0" applyBorder="0" applyAlignment="0" applyProtection="0"/>
  </cellStyleXfs>
  <cellXfs count="487">
    <xf numFmtId="0" fontId="0" fillId="0" borderId="0" xfId="0" applyAlignment="1">
      <alignment/>
    </xf>
    <xf numFmtId="193" fontId="31" fillId="0" borderId="0" xfId="98" applyNumberFormat="1" applyFont="1" applyFill="1" applyBorder="1" applyAlignment="1">
      <alignment horizontal="center" vertical="center"/>
      <protection/>
    </xf>
    <xf numFmtId="193" fontId="31" fillId="0" borderId="0" xfId="98" applyNumberFormat="1" applyFont="1" applyBorder="1" applyAlignment="1">
      <alignment vertical="center"/>
      <protection/>
    </xf>
    <xf numFmtId="193" fontId="32" fillId="0" borderId="0" xfId="98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193" fontId="31" fillId="0" borderId="0" xfId="98" applyNumberFormat="1" applyFont="1" applyFill="1" applyBorder="1" applyAlignment="1">
      <alignment horizontal="left" vertical="center"/>
      <protection/>
    </xf>
    <xf numFmtId="193" fontId="31" fillId="0" borderId="0" xfId="98" applyNumberFormat="1" applyFont="1" applyFill="1" applyBorder="1" applyAlignment="1">
      <alignment vertical="center"/>
      <protection/>
    </xf>
    <xf numFmtId="49" fontId="33" fillId="0" borderId="0" xfId="98" applyNumberFormat="1" applyFont="1" applyBorder="1" applyAlignment="1">
      <alignment vertical="center"/>
      <protection/>
    </xf>
    <xf numFmtId="193" fontId="31" fillId="0" borderId="0" xfId="98" applyNumberFormat="1" applyFont="1" applyBorder="1" applyAlignment="1">
      <alignment vertical="center" wrapText="1"/>
      <protection/>
    </xf>
    <xf numFmtId="193" fontId="31" fillId="0" borderId="0" xfId="98" applyNumberFormat="1" applyFont="1" applyBorder="1" applyAlignment="1">
      <alignment horizontal="center" vertical="center"/>
      <protection/>
    </xf>
    <xf numFmtId="2" fontId="31" fillId="0" borderId="0" xfId="98" applyNumberFormat="1" applyFont="1" applyBorder="1" applyAlignment="1">
      <alignment horizontal="center" vertical="center"/>
      <protection/>
    </xf>
    <xf numFmtId="193" fontId="31" fillId="0" borderId="0" xfId="98" applyNumberFormat="1" applyFont="1" applyBorder="1" applyAlignment="1">
      <alignment horizontal="left" vertical="center"/>
      <protection/>
    </xf>
    <xf numFmtId="2" fontId="33" fillId="0" borderId="0" xfId="98" applyNumberFormat="1" applyFont="1" applyFill="1" applyBorder="1" applyAlignment="1">
      <alignment horizontal="left" vertical="center"/>
      <protection/>
    </xf>
    <xf numFmtId="0" fontId="31" fillId="0" borderId="0" xfId="98" applyFont="1" applyFill="1" applyBorder="1" applyAlignment="1">
      <alignment horizontal="center" vertical="center"/>
      <protection/>
    </xf>
    <xf numFmtId="49" fontId="33" fillId="0" borderId="0" xfId="98" applyNumberFormat="1" applyFont="1" applyBorder="1" applyAlignment="1">
      <alignment horizontal="center" vertical="center"/>
      <protection/>
    </xf>
    <xf numFmtId="193" fontId="31" fillId="0" borderId="0" xfId="98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vertical="center"/>
    </xf>
    <xf numFmtId="193" fontId="33" fillId="0" borderId="0" xfId="98" applyNumberFormat="1" applyFont="1" applyFill="1" applyBorder="1" applyAlignment="1">
      <alignment vertical="center"/>
      <protection/>
    </xf>
    <xf numFmtId="49" fontId="33" fillId="0" borderId="11" xfId="98" applyNumberFormat="1" applyFont="1" applyFill="1" applyBorder="1" applyAlignment="1">
      <alignment horizontal="center" vertical="center" wrapText="1"/>
      <protection/>
    </xf>
    <xf numFmtId="49" fontId="33" fillId="0" borderId="12" xfId="98" applyNumberFormat="1" applyFont="1" applyFill="1" applyBorder="1" applyAlignment="1">
      <alignment horizontal="center" vertical="center" wrapText="1"/>
      <protection/>
    </xf>
    <xf numFmtId="193" fontId="33" fillId="0" borderId="13" xfId="98" applyNumberFormat="1" applyFont="1" applyFill="1" applyBorder="1" applyAlignment="1">
      <alignment horizontal="right" vertical="center" wrapText="1"/>
      <protection/>
    </xf>
    <xf numFmtId="193" fontId="33" fillId="0" borderId="13" xfId="98" applyNumberFormat="1" applyFont="1" applyFill="1" applyBorder="1" applyAlignment="1">
      <alignment horizontal="center" vertical="center"/>
      <protection/>
    </xf>
    <xf numFmtId="2" fontId="33" fillId="0" borderId="13" xfId="98" applyNumberFormat="1" applyFont="1" applyFill="1" applyBorder="1" applyAlignment="1">
      <alignment horizontal="center" vertical="center"/>
      <protection/>
    </xf>
    <xf numFmtId="4" fontId="33" fillId="0" borderId="13" xfId="98" applyNumberFormat="1" applyFont="1" applyFill="1" applyBorder="1" applyAlignment="1">
      <alignment horizontal="right" vertical="center"/>
      <protection/>
    </xf>
    <xf numFmtId="4" fontId="33" fillId="0" borderId="13" xfId="98" applyNumberFormat="1" applyFont="1" applyFill="1" applyBorder="1" applyAlignment="1">
      <alignment horizontal="right" vertical="center" wrapText="1"/>
      <protection/>
    </xf>
    <xf numFmtId="4" fontId="33" fillId="0" borderId="14" xfId="98" applyNumberFormat="1" applyFont="1" applyFill="1" applyBorder="1" applyAlignment="1">
      <alignment horizontal="right" vertical="center" wrapText="1"/>
      <protection/>
    </xf>
    <xf numFmtId="49" fontId="31" fillId="0" borderId="0" xfId="98" applyNumberFormat="1" applyFont="1" applyBorder="1" applyAlignment="1">
      <alignment vertical="center" wrapText="1"/>
      <protection/>
    </xf>
    <xf numFmtId="193" fontId="31" fillId="0" borderId="0" xfId="98" applyNumberFormat="1" applyFont="1" applyFill="1" applyBorder="1" applyAlignment="1">
      <alignment horizontal="right" vertical="center"/>
      <protection/>
    </xf>
    <xf numFmtId="10" fontId="31" fillId="26" borderId="0" xfId="98" applyNumberFormat="1" applyFont="1" applyFill="1" applyBorder="1" applyAlignment="1">
      <alignment horizontal="center" vertical="center"/>
      <protection/>
    </xf>
    <xf numFmtId="2" fontId="31" fillId="0" borderId="15" xfId="98" applyNumberFormat="1" applyFont="1" applyFill="1" applyBorder="1" applyAlignment="1">
      <alignment horizontal="right" vertical="center"/>
      <protection/>
    </xf>
    <xf numFmtId="2" fontId="31" fillId="0" borderId="15" xfId="98" applyNumberFormat="1" applyFont="1" applyBorder="1" applyAlignment="1">
      <alignment horizontal="right" vertical="center"/>
      <protection/>
    </xf>
    <xf numFmtId="193" fontId="33" fillId="0" borderId="0" xfId="98" applyNumberFormat="1" applyFont="1" applyBorder="1" applyAlignment="1">
      <alignment horizontal="right" vertical="center"/>
      <protection/>
    </xf>
    <xf numFmtId="2" fontId="31" fillId="0" borderId="16" xfId="98" applyNumberFormat="1" applyFont="1" applyBorder="1" applyAlignment="1">
      <alignment horizontal="right" vertical="center"/>
      <protection/>
    </xf>
    <xf numFmtId="0" fontId="31" fillId="0" borderId="0" xfId="0" applyFont="1" applyFill="1" applyAlignment="1">
      <alignment horizontal="left" vertical="top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4" fontId="36" fillId="0" borderId="16" xfId="0" applyNumberFormat="1" applyFont="1" applyFill="1" applyBorder="1" applyAlignment="1">
      <alignment horizontal="right" vertical="center" wrapText="1"/>
    </xf>
    <xf numFmtId="4" fontId="31" fillId="0" borderId="16" xfId="0" applyNumberFormat="1" applyFont="1" applyFill="1" applyBorder="1" applyAlignment="1">
      <alignment horizontal="right"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 wrapText="1"/>
    </xf>
    <xf numFmtId="4" fontId="35" fillId="0" borderId="16" xfId="0" applyNumberFormat="1" applyFont="1" applyFill="1" applyBorder="1" applyAlignment="1">
      <alignment horizontal="right" vertical="center" wrapText="1"/>
    </xf>
    <xf numFmtId="0" fontId="31" fillId="0" borderId="16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vertical="center" wrapText="1"/>
    </xf>
    <xf numFmtId="0" fontId="31" fillId="0" borderId="0" xfId="98" applyFont="1" applyFill="1" applyBorder="1" applyAlignment="1">
      <alignment horizontal="left" vertical="center"/>
      <protection/>
    </xf>
    <xf numFmtId="0" fontId="0" fillId="0" borderId="0" xfId="96" applyFont="1" applyFill="1" applyAlignment="1">
      <alignment horizontal="center"/>
      <protection/>
    </xf>
    <xf numFmtId="0" fontId="0" fillId="0" borderId="0" xfId="96" applyFont="1" applyFill="1">
      <alignment/>
      <protection/>
    </xf>
    <xf numFmtId="0" fontId="0" fillId="0" borderId="0" xfId="96" applyFont="1" applyFill="1" applyAlignment="1">
      <alignment horizontal="left"/>
      <protection/>
    </xf>
    <xf numFmtId="0" fontId="0" fillId="0" borderId="0" xfId="96" applyFont="1" applyFill="1" applyAlignment="1">
      <alignment horizontal="right"/>
      <protection/>
    </xf>
    <xf numFmtId="0" fontId="0" fillId="0" borderId="0" xfId="96" applyFont="1" applyFill="1" applyBorder="1">
      <alignment/>
      <protection/>
    </xf>
    <xf numFmtId="0" fontId="0" fillId="0" borderId="0" xfId="99" applyFont="1" applyFill="1">
      <alignment/>
      <protection/>
    </xf>
    <xf numFmtId="0" fontId="0" fillId="0" borderId="0" xfId="99" applyFont="1" applyFill="1" applyBorder="1" applyAlignment="1">
      <alignment horizontal="center"/>
      <protection/>
    </xf>
    <xf numFmtId="0" fontId="0" fillId="0" borderId="0" xfId="99" applyFont="1" applyFill="1" applyBorder="1" applyAlignment="1">
      <alignment horizontal="right"/>
      <protection/>
    </xf>
    <xf numFmtId="0" fontId="0" fillId="0" borderId="16" xfId="96" applyFont="1" applyFill="1" applyBorder="1" applyAlignment="1">
      <alignment horizontal="center"/>
      <protection/>
    </xf>
    <xf numFmtId="1" fontId="0" fillId="0" borderId="16" xfId="96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95" applyFont="1" applyFill="1" applyBorder="1" applyAlignment="1">
      <alignment horizontal="center" vertical="center" wrapText="1"/>
      <protection/>
    </xf>
    <xf numFmtId="0" fontId="0" fillId="0" borderId="16" xfId="95" applyFont="1" applyFill="1" applyBorder="1" applyAlignment="1">
      <alignment horizontal="left" vertical="center" wrapText="1"/>
      <protection/>
    </xf>
    <xf numFmtId="4" fontId="0" fillId="0" borderId="16" xfId="96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96" applyNumberFormat="1" applyFont="1" applyFill="1">
      <alignment/>
      <protection/>
    </xf>
    <xf numFmtId="0" fontId="30" fillId="0" borderId="16" xfId="96" applyFont="1" applyFill="1" applyBorder="1" applyAlignment="1">
      <alignment horizontal="left" vertical="center" wrapText="1"/>
      <protection/>
    </xf>
    <xf numFmtId="0" fontId="0" fillId="0" borderId="16" xfId="96" applyNumberFormat="1" applyFont="1" applyFill="1" applyBorder="1" applyAlignment="1" applyProtection="1">
      <alignment horizontal="center"/>
      <protection hidden="1"/>
    </xf>
    <xf numFmtId="0" fontId="0" fillId="0" borderId="16" xfId="96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95" applyFont="1" applyFill="1" applyBorder="1" applyAlignment="1">
      <alignment horizontal="center"/>
      <protection/>
    </xf>
    <xf numFmtId="0" fontId="0" fillId="0" borderId="0" xfId="95" applyFont="1" applyFill="1" applyBorder="1" applyAlignment="1">
      <alignment/>
      <protection/>
    </xf>
    <xf numFmtId="0" fontId="0" fillId="0" borderId="16" xfId="0" applyFont="1" applyFill="1" applyBorder="1" applyAlignment="1">
      <alignment horizontal="right" wrapText="1"/>
    </xf>
    <xf numFmtId="4" fontId="0" fillId="0" borderId="16" xfId="96" applyNumberFormat="1" applyFont="1" applyFill="1" applyBorder="1" applyAlignment="1">
      <alignment horizontal="center" vertical="center" wrapText="1"/>
      <protection/>
    </xf>
    <xf numFmtId="0" fontId="0" fillId="0" borderId="16" xfId="96" applyFont="1" applyFill="1" applyBorder="1">
      <alignment/>
      <protection/>
    </xf>
    <xf numFmtId="0" fontId="31" fillId="0" borderId="17" xfId="0" applyNumberFormat="1" applyFont="1" applyFill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right" vertical="center" wrapText="1"/>
    </xf>
    <xf numFmtId="0" fontId="31" fillId="0" borderId="19" xfId="0" applyFont="1" applyBorder="1" applyAlignment="1">
      <alignment horizontal="center" vertical="center" wrapText="1"/>
    </xf>
    <xf numFmtId="190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4" fontId="31" fillId="0" borderId="0" xfId="0" applyNumberFormat="1" applyFont="1" applyAlignment="1">
      <alignment vertical="center"/>
    </xf>
    <xf numFmtId="3" fontId="31" fillId="0" borderId="0" xfId="0" applyNumberFormat="1" applyFont="1" applyFill="1" applyAlignment="1">
      <alignment horizontal="left" vertical="center"/>
    </xf>
    <xf numFmtId="0" fontId="31" fillId="0" borderId="19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4" fontId="31" fillId="0" borderId="19" xfId="0" applyNumberFormat="1" applyFont="1" applyBorder="1" applyAlignment="1">
      <alignment horizontal="center" vertical="center"/>
    </xf>
    <xf numFmtId="4" fontId="31" fillId="0" borderId="19" xfId="0" applyNumberFormat="1" applyFont="1" applyBorder="1" applyAlignment="1">
      <alignment horizontal="right" vertical="center"/>
    </xf>
    <xf numFmtId="0" fontId="31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vertical="center" wrapText="1"/>
    </xf>
    <xf numFmtId="4" fontId="31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right" vertical="center"/>
    </xf>
    <xf numFmtId="0" fontId="31" fillId="0" borderId="21" xfId="0" applyFont="1" applyBorder="1" applyAlignment="1">
      <alignment vertical="center"/>
    </xf>
    <xf numFmtId="0" fontId="31" fillId="0" borderId="21" xfId="0" applyFont="1" applyBorder="1" applyAlignment="1">
      <alignment horizontal="right" vertical="center"/>
    </xf>
    <xf numFmtId="4" fontId="33" fillId="0" borderId="21" xfId="0" applyNumberFormat="1" applyFont="1" applyBorder="1" applyAlignment="1">
      <alignment horizontal="center" vertical="center"/>
    </xf>
    <xf numFmtId="4" fontId="33" fillId="0" borderId="21" xfId="0" applyNumberFormat="1" applyFont="1" applyBorder="1" applyAlignment="1">
      <alignment horizontal="right" vertical="center"/>
    </xf>
    <xf numFmtId="0" fontId="31" fillId="0" borderId="19" xfId="0" applyFont="1" applyBorder="1" applyAlignment="1">
      <alignment horizontal="right" vertical="center"/>
    </xf>
    <xf numFmtId="4" fontId="31" fillId="0" borderId="19" xfId="0" applyNumberFormat="1" applyFont="1" applyBorder="1" applyAlignment="1">
      <alignment vertical="center"/>
    </xf>
    <xf numFmtId="0" fontId="31" fillId="0" borderId="22" xfId="0" applyFont="1" applyBorder="1" applyAlignment="1">
      <alignment horizontal="right" vertical="center"/>
    </xf>
    <xf numFmtId="4" fontId="31" fillId="0" borderId="22" xfId="0" applyNumberFormat="1" applyFont="1" applyBorder="1" applyAlignment="1">
      <alignment horizontal="center" vertical="center"/>
    </xf>
    <xf numFmtId="4" fontId="31" fillId="0" borderId="22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4" fontId="33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16" xfId="0" applyNumberFormat="1" applyFont="1" applyFill="1" applyBorder="1" applyAlignment="1" applyProtection="1">
      <alignment vertical="center"/>
      <protection/>
    </xf>
    <xf numFmtId="0" fontId="33" fillId="0" borderId="16" xfId="0" applyNumberFormat="1" applyFont="1" applyFill="1" applyBorder="1" applyAlignment="1" applyProtection="1">
      <alignment vertical="center"/>
      <protection/>
    </xf>
    <xf numFmtId="49" fontId="33" fillId="0" borderId="24" xfId="98" applyNumberFormat="1" applyFont="1" applyFill="1" applyBorder="1" applyAlignment="1">
      <alignment horizontal="center" vertical="center" wrapText="1"/>
      <protection/>
    </xf>
    <xf numFmtId="49" fontId="33" fillId="0" borderId="25" xfId="98" applyNumberFormat="1" applyFont="1" applyFill="1" applyBorder="1" applyAlignment="1">
      <alignment horizontal="center" vertical="center" wrapText="1"/>
      <protection/>
    </xf>
    <xf numFmtId="193" fontId="33" fillId="0" borderId="26" xfId="98" applyNumberFormat="1" applyFont="1" applyFill="1" applyBorder="1" applyAlignment="1">
      <alignment horizontal="right" vertical="center" wrapText="1"/>
      <protection/>
    </xf>
    <xf numFmtId="193" fontId="33" fillId="0" borderId="26" xfId="98" applyNumberFormat="1" applyFont="1" applyFill="1" applyBorder="1" applyAlignment="1">
      <alignment horizontal="center" vertical="center"/>
      <protection/>
    </xf>
    <xf numFmtId="2" fontId="33" fillId="0" borderId="26" xfId="98" applyNumberFormat="1" applyFont="1" applyFill="1" applyBorder="1" applyAlignment="1">
      <alignment horizontal="center" vertical="center"/>
      <protection/>
    </xf>
    <xf numFmtId="4" fontId="33" fillId="0" borderId="26" xfId="98" applyNumberFormat="1" applyFont="1" applyFill="1" applyBorder="1" applyAlignment="1">
      <alignment horizontal="right" vertical="center"/>
      <protection/>
    </xf>
    <xf numFmtId="4" fontId="33" fillId="0" borderId="26" xfId="98" applyNumberFormat="1" applyFont="1" applyFill="1" applyBorder="1" applyAlignment="1">
      <alignment horizontal="right" vertical="center" wrapText="1"/>
      <protection/>
    </xf>
    <xf numFmtId="4" fontId="33" fillId="0" borderId="27" xfId="98" applyNumberFormat="1" applyFont="1" applyFill="1" applyBorder="1" applyAlignment="1">
      <alignment horizontal="right" vertical="center" wrapText="1"/>
      <protection/>
    </xf>
    <xf numFmtId="0" fontId="39" fillId="0" borderId="28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left" vertical="center" wrapText="1"/>
    </xf>
    <xf numFmtId="2" fontId="39" fillId="0" borderId="28" xfId="0" applyNumberFormat="1" applyFont="1" applyFill="1" applyBorder="1" applyAlignment="1">
      <alignment horizontal="center" vertical="center"/>
    </xf>
    <xf numFmtId="2" fontId="39" fillId="0" borderId="28" xfId="0" applyNumberFormat="1" applyFont="1" applyFill="1" applyBorder="1" applyAlignment="1">
      <alignment vertical="center"/>
    </xf>
    <xf numFmtId="2" fontId="39" fillId="0" borderId="28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left" vertical="center" wrapText="1"/>
    </xf>
    <xf numFmtId="2" fontId="39" fillId="0" borderId="29" xfId="0" applyNumberFormat="1" applyFont="1" applyFill="1" applyBorder="1" applyAlignment="1">
      <alignment horizontal="center" vertical="center"/>
    </xf>
    <xf numFmtId="2" fontId="39" fillId="0" borderId="29" xfId="0" applyNumberFormat="1" applyFont="1" applyFill="1" applyBorder="1" applyAlignment="1">
      <alignment vertical="center"/>
    </xf>
    <xf numFmtId="2" fontId="39" fillId="0" borderId="29" xfId="0" applyNumberFormat="1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 wrapText="1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vertical="center"/>
    </xf>
    <xf numFmtId="2" fontId="39" fillId="0" borderId="15" xfId="0" applyNumberFormat="1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 wrapText="1"/>
    </xf>
    <xf numFmtId="2" fontId="39" fillId="0" borderId="16" xfId="0" applyNumberFormat="1" applyFont="1" applyFill="1" applyBorder="1" applyAlignment="1">
      <alignment horizontal="center" vertical="center"/>
    </xf>
    <xf numFmtId="2" fontId="39" fillId="0" borderId="16" xfId="0" applyNumberFormat="1" applyFont="1" applyFill="1" applyBorder="1" applyAlignment="1">
      <alignment vertical="center"/>
    </xf>
    <xf numFmtId="2" fontId="39" fillId="0" borderId="16" xfId="0" applyNumberFormat="1" applyFont="1" applyFill="1" applyBorder="1" applyAlignment="1">
      <alignment horizontal="right" vertical="center"/>
    </xf>
    <xf numFmtId="193" fontId="39" fillId="0" borderId="0" xfId="98" applyNumberFormat="1" applyFont="1" applyFill="1" applyBorder="1" applyAlignment="1">
      <alignment horizontal="center" vertical="center"/>
      <protection/>
    </xf>
    <xf numFmtId="193" fontId="39" fillId="0" borderId="0" xfId="98" applyNumberFormat="1" applyFont="1" applyBorder="1" applyAlignment="1">
      <alignment vertical="center"/>
      <protection/>
    </xf>
    <xf numFmtId="193" fontId="41" fillId="0" borderId="0" xfId="98" applyNumberFormat="1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Border="1" applyAlignment="1">
      <alignment vertical="center" wrapText="1"/>
    </xf>
    <xf numFmtId="193" fontId="39" fillId="0" borderId="0" xfId="98" applyNumberFormat="1" applyFont="1" applyFill="1" applyBorder="1" applyAlignment="1">
      <alignment vertical="center"/>
      <protection/>
    </xf>
    <xf numFmtId="49" fontId="42" fillId="0" borderId="0" xfId="98" applyNumberFormat="1" applyFont="1" applyBorder="1" applyAlignment="1">
      <alignment vertical="center"/>
      <protection/>
    </xf>
    <xf numFmtId="193" fontId="39" fillId="0" borderId="0" xfId="98" applyNumberFormat="1" applyFont="1" applyBorder="1" applyAlignment="1">
      <alignment vertical="center" wrapText="1"/>
      <protection/>
    </xf>
    <xf numFmtId="193" fontId="39" fillId="0" borderId="0" xfId="98" applyNumberFormat="1" applyFont="1" applyBorder="1" applyAlignment="1">
      <alignment horizontal="center" vertical="center"/>
      <protection/>
    </xf>
    <xf numFmtId="2" fontId="39" fillId="0" borderId="0" xfId="98" applyNumberFormat="1" applyFont="1" applyBorder="1" applyAlignment="1">
      <alignment horizontal="center" vertical="center"/>
      <protection/>
    </xf>
    <xf numFmtId="193" fontId="39" fillId="0" borderId="0" xfId="98" applyNumberFormat="1" applyFont="1" applyBorder="1" applyAlignment="1">
      <alignment horizontal="left" vertical="center"/>
      <protection/>
    </xf>
    <xf numFmtId="2" fontId="42" fillId="0" borderId="0" xfId="98" applyNumberFormat="1" applyFont="1" applyFill="1" applyBorder="1" applyAlignment="1">
      <alignment horizontal="left" vertical="center"/>
      <protection/>
    </xf>
    <xf numFmtId="0" fontId="39" fillId="0" borderId="0" xfId="98" applyFont="1" applyFill="1" applyBorder="1" applyAlignment="1">
      <alignment horizontal="left" vertical="center"/>
      <protection/>
    </xf>
    <xf numFmtId="0" fontId="39" fillId="0" borderId="0" xfId="98" applyFont="1" applyFill="1" applyBorder="1" applyAlignment="1">
      <alignment horizontal="center" vertical="center"/>
      <protection/>
    </xf>
    <xf numFmtId="49" fontId="42" fillId="0" borderId="0" xfId="98" applyNumberFormat="1" applyFont="1" applyBorder="1" applyAlignment="1">
      <alignment horizontal="center" vertical="center"/>
      <protection/>
    </xf>
    <xf numFmtId="193" fontId="39" fillId="0" borderId="0" xfId="98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" fontId="39" fillId="0" borderId="15" xfId="98" applyNumberFormat="1" applyFont="1" applyFill="1" applyBorder="1" applyAlignment="1">
      <alignment horizontal="center" vertical="center" wrapText="1"/>
      <protection/>
    </xf>
    <xf numFmtId="193" fontId="42" fillId="0" borderId="15" xfId="98" applyNumberFormat="1" applyFont="1" applyFill="1" applyBorder="1" applyAlignment="1">
      <alignment horizontal="left" vertical="center" wrapText="1"/>
      <protection/>
    </xf>
    <xf numFmtId="193" fontId="39" fillId="0" borderId="15" xfId="98" applyNumberFormat="1" applyFont="1" applyFill="1" applyBorder="1" applyAlignment="1">
      <alignment horizontal="center" vertical="center"/>
      <protection/>
    </xf>
    <xf numFmtId="2" fontId="39" fillId="0" borderId="15" xfId="98" applyNumberFormat="1" applyFont="1" applyFill="1" applyBorder="1" applyAlignment="1">
      <alignment horizontal="center" vertical="center"/>
      <protection/>
    </xf>
    <xf numFmtId="2" fontId="39" fillId="0" borderId="15" xfId="98" applyNumberFormat="1" applyFont="1" applyFill="1" applyBorder="1" applyAlignment="1">
      <alignment horizontal="center" vertical="center" wrapText="1"/>
      <protection/>
    </xf>
    <xf numFmtId="1" fontId="39" fillId="0" borderId="16" xfId="98" applyNumberFormat="1" applyFont="1" applyFill="1" applyBorder="1" applyAlignment="1">
      <alignment horizontal="center" vertical="center" wrapText="1"/>
      <protection/>
    </xf>
    <xf numFmtId="0" fontId="39" fillId="0" borderId="16" xfId="0" applyNumberFormat="1" applyFont="1" applyFill="1" applyBorder="1" applyAlignment="1" applyProtection="1">
      <alignment vertical="center" wrapText="1"/>
      <protection/>
    </xf>
    <xf numFmtId="0" fontId="43" fillId="0" borderId="16" xfId="0" applyFont="1" applyFill="1" applyBorder="1" applyAlignment="1">
      <alignment horizontal="center" vertical="center"/>
    </xf>
    <xf numFmtId="2" fontId="39" fillId="0" borderId="16" xfId="98" applyNumberFormat="1" applyFont="1" applyFill="1" applyBorder="1" applyAlignment="1">
      <alignment horizontal="center" vertical="center"/>
      <protection/>
    </xf>
    <xf numFmtId="4" fontId="45" fillId="0" borderId="16" xfId="0" applyNumberFormat="1" applyFont="1" applyFill="1" applyBorder="1" applyAlignment="1">
      <alignment vertical="center" wrapText="1"/>
    </xf>
    <xf numFmtId="4" fontId="46" fillId="0" borderId="16" xfId="0" applyNumberFormat="1" applyFont="1" applyFill="1" applyBorder="1" applyAlignment="1">
      <alignment vertical="center" wrapText="1"/>
    </xf>
    <xf numFmtId="4" fontId="39" fillId="0" borderId="16" xfId="0" applyNumberFormat="1" applyFont="1" applyFill="1" applyBorder="1" applyAlignment="1">
      <alignment vertical="center" wrapText="1"/>
    </xf>
    <xf numFmtId="2" fontId="39" fillId="0" borderId="16" xfId="98" applyNumberFormat="1" applyFont="1" applyFill="1" applyBorder="1" applyAlignment="1">
      <alignment vertical="center" wrapText="1"/>
      <protection/>
    </xf>
    <xf numFmtId="1" fontId="39" fillId="0" borderId="28" xfId="0" applyNumberFormat="1" applyFont="1" applyFill="1" applyBorder="1" applyAlignment="1">
      <alignment horizontal="center" vertical="center" wrapText="1"/>
    </xf>
    <xf numFmtId="0" fontId="39" fillId="0" borderId="28" xfId="0" applyNumberFormat="1" applyFont="1" applyFill="1" applyBorder="1" applyAlignment="1" applyProtection="1">
      <alignment vertical="center" wrapText="1"/>
      <protection/>
    </xf>
    <xf numFmtId="0" fontId="43" fillId="0" borderId="28" xfId="0" applyFont="1" applyFill="1" applyBorder="1" applyAlignment="1">
      <alignment horizontal="center" vertical="center"/>
    </xf>
    <xf numFmtId="2" fontId="39" fillId="0" borderId="28" xfId="0" applyNumberFormat="1" applyFont="1" applyFill="1" applyBorder="1" applyAlignment="1">
      <alignment horizontal="center" vertical="center" wrapText="1"/>
    </xf>
    <xf numFmtId="4" fontId="45" fillId="0" borderId="28" xfId="0" applyNumberFormat="1" applyFont="1" applyFill="1" applyBorder="1" applyAlignment="1">
      <alignment vertical="center" wrapText="1"/>
    </xf>
    <xf numFmtId="4" fontId="46" fillId="0" borderId="28" xfId="0" applyNumberFormat="1" applyFont="1" applyFill="1" applyBorder="1" applyAlignment="1">
      <alignment vertical="center" wrapText="1"/>
    </xf>
    <xf numFmtId="4" fontId="39" fillId="0" borderId="28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 horizontal="left" vertical="center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 applyProtection="1">
      <alignment vertical="center" wrapText="1"/>
      <protection/>
    </xf>
    <xf numFmtId="0" fontId="43" fillId="0" borderId="15" xfId="0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vertical="center" wrapText="1"/>
    </xf>
    <xf numFmtId="4" fontId="39" fillId="0" borderId="15" xfId="0" applyNumberFormat="1" applyFont="1" applyFill="1" applyBorder="1" applyAlignment="1">
      <alignment vertical="center" wrapText="1"/>
    </xf>
    <xf numFmtId="2" fontId="43" fillId="0" borderId="28" xfId="0" applyNumberFormat="1" applyFont="1" applyFill="1" applyBorder="1" applyAlignment="1">
      <alignment horizontal="center" vertical="center"/>
    </xf>
    <xf numFmtId="4" fontId="43" fillId="0" borderId="28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3" fillId="0" borderId="29" xfId="0" applyFont="1" applyFill="1" applyBorder="1" applyAlignment="1">
      <alignment horizontal="center" vertical="center"/>
    </xf>
    <xf numFmtId="0" fontId="39" fillId="0" borderId="29" xfId="0" applyNumberFormat="1" applyFont="1" applyFill="1" applyBorder="1" applyAlignment="1" applyProtection="1">
      <alignment vertical="center" wrapText="1"/>
      <protection/>
    </xf>
    <xf numFmtId="2" fontId="43" fillId="0" borderId="29" xfId="0" applyNumberFormat="1" applyFont="1" applyFill="1" applyBorder="1" applyAlignment="1">
      <alignment horizontal="center" vertical="center"/>
    </xf>
    <xf numFmtId="4" fontId="43" fillId="0" borderId="29" xfId="0" applyNumberFormat="1" applyFont="1" applyFill="1" applyBorder="1" applyAlignment="1">
      <alignment vertical="center"/>
    </xf>
    <xf numFmtId="4" fontId="46" fillId="0" borderId="29" xfId="0" applyNumberFormat="1" applyFont="1" applyFill="1" applyBorder="1" applyAlignment="1">
      <alignment vertical="center" wrapText="1"/>
    </xf>
    <xf numFmtId="4" fontId="39" fillId="0" borderId="29" xfId="0" applyNumberFormat="1" applyFont="1" applyFill="1" applyBorder="1" applyAlignment="1">
      <alignment vertical="center" wrapText="1"/>
    </xf>
    <xf numFmtId="2" fontId="43" fillId="0" borderId="15" xfId="0" applyNumberFormat="1" applyFont="1" applyFill="1" applyBorder="1" applyAlignment="1">
      <alignment horizontal="center" vertical="center"/>
    </xf>
    <xf numFmtId="4" fontId="43" fillId="0" borderId="15" xfId="0" applyNumberFormat="1" applyFont="1" applyFill="1" applyBorder="1" applyAlignment="1">
      <alignment vertical="center"/>
    </xf>
    <xf numFmtId="2" fontId="46" fillId="0" borderId="28" xfId="0" applyNumberFormat="1" applyFont="1" applyFill="1" applyBorder="1" applyAlignment="1">
      <alignment horizontal="right" vertical="center"/>
    </xf>
    <xf numFmtId="2" fontId="46" fillId="0" borderId="29" xfId="0" applyNumberFormat="1" applyFont="1" applyFill="1" applyBorder="1" applyAlignment="1">
      <alignment vertical="center"/>
    </xf>
    <xf numFmtId="2" fontId="46" fillId="0" borderId="29" xfId="0" applyNumberFormat="1" applyFont="1" applyFill="1" applyBorder="1" applyAlignment="1">
      <alignment horizontal="right" vertical="center"/>
    </xf>
    <xf numFmtId="2" fontId="46" fillId="0" borderId="15" xfId="0" applyNumberFormat="1" applyFont="1" applyFill="1" applyBorder="1" applyAlignment="1">
      <alignment vertical="center"/>
    </xf>
    <xf numFmtId="2" fontId="46" fillId="0" borderId="15" xfId="0" applyNumberFormat="1" applyFont="1" applyFill="1" applyBorder="1" applyAlignment="1">
      <alignment horizontal="right" vertical="center"/>
    </xf>
    <xf numFmtId="4" fontId="46" fillId="0" borderId="28" xfId="0" applyNumberFormat="1" applyFont="1" applyFill="1" applyBorder="1" applyAlignment="1">
      <alignment horizontal="right" vertical="center" wrapText="1"/>
    </xf>
    <xf numFmtId="4" fontId="39" fillId="0" borderId="28" xfId="0" applyNumberFormat="1" applyFont="1" applyFill="1" applyBorder="1" applyAlignment="1">
      <alignment horizontal="right" vertical="center" wrapText="1"/>
    </xf>
    <xf numFmtId="4" fontId="46" fillId="0" borderId="29" xfId="0" applyNumberFormat="1" applyFont="1" applyFill="1" applyBorder="1" applyAlignment="1">
      <alignment horizontal="right" vertical="center" wrapText="1"/>
    </xf>
    <xf numFmtId="4" fontId="39" fillId="0" borderId="29" xfId="0" applyNumberFormat="1" applyFont="1" applyFill="1" applyBorder="1" applyAlignment="1">
      <alignment horizontal="right" vertical="center" wrapText="1"/>
    </xf>
    <xf numFmtId="4" fontId="46" fillId="0" borderId="15" xfId="0" applyNumberFormat="1" applyFont="1" applyFill="1" applyBorder="1" applyAlignment="1">
      <alignment horizontal="right" vertical="center" wrapText="1"/>
    </xf>
    <xf numFmtId="4" fontId="39" fillId="0" borderId="15" xfId="0" applyNumberFormat="1" applyFont="1" applyFill="1" applyBorder="1" applyAlignment="1">
      <alignment horizontal="right" vertical="center" wrapText="1"/>
    </xf>
    <xf numFmtId="2" fontId="43" fillId="0" borderId="16" xfId="0" applyNumberFormat="1" applyFont="1" applyFill="1" applyBorder="1" applyAlignment="1">
      <alignment horizontal="center" vertical="center"/>
    </xf>
    <xf numFmtId="4" fontId="46" fillId="0" borderId="16" xfId="0" applyNumberFormat="1" applyFont="1" applyFill="1" applyBorder="1" applyAlignment="1">
      <alignment horizontal="right" vertical="center" wrapText="1"/>
    </xf>
    <xf numFmtId="4" fontId="39" fillId="0" borderId="16" xfId="0" applyNumberFormat="1" applyFont="1" applyFill="1" applyBorder="1" applyAlignment="1">
      <alignment horizontal="right" vertical="center" wrapText="1"/>
    </xf>
    <xf numFmtId="0" fontId="39" fillId="0" borderId="29" xfId="0" applyNumberFormat="1" applyFont="1" applyFill="1" applyBorder="1" applyAlignment="1">
      <alignment horizontal="center" vertical="center" wrapText="1"/>
    </xf>
    <xf numFmtId="2" fontId="39" fillId="0" borderId="29" xfId="0" applyNumberFormat="1" applyFont="1" applyFill="1" applyBorder="1" applyAlignment="1">
      <alignment horizontal="center" vertical="center" wrapText="1"/>
    </xf>
    <xf numFmtId="4" fontId="45" fillId="0" borderId="29" xfId="0" applyNumberFormat="1" applyFont="1" applyFill="1" applyBorder="1" applyAlignment="1">
      <alignment horizontal="right"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2" fontId="39" fillId="0" borderId="16" xfId="0" applyNumberFormat="1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right" vertical="center" wrapText="1"/>
    </xf>
    <xf numFmtId="0" fontId="39" fillId="0" borderId="28" xfId="0" applyNumberFormat="1" applyFont="1" applyFill="1" applyBorder="1" applyAlignment="1">
      <alignment horizontal="center" vertical="center" wrapText="1"/>
    </xf>
    <xf numFmtId="4" fontId="45" fillId="0" borderId="28" xfId="0" applyNumberFormat="1" applyFont="1" applyFill="1" applyBorder="1" applyAlignment="1">
      <alignment horizontal="right" vertical="center" wrapText="1"/>
    </xf>
    <xf numFmtId="2" fontId="39" fillId="0" borderId="28" xfId="98" applyNumberFormat="1" applyFont="1" applyBorder="1" applyAlignment="1">
      <alignment horizontal="center" vertical="center"/>
      <protection/>
    </xf>
    <xf numFmtId="2" fontId="39" fillId="0" borderId="29" xfId="98" applyNumberFormat="1" applyFont="1" applyBorder="1" applyAlignment="1">
      <alignment horizontal="center" vertical="center"/>
      <protection/>
    </xf>
    <xf numFmtId="2" fontId="39" fillId="0" borderId="29" xfId="98" applyNumberFormat="1" applyFont="1" applyBorder="1" applyAlignment="1">
      <alignment horizontal="center" vertical="center" wrapText="1"/>
      <protection/>
    </xf>
    <xf numFmtId="193" fontId="39" fillId="0" borderId="29" xfId="98" applyNumberFormat="1" applyFont="1" applyBorder="1" applyAlignment="1">
      <alignment vertical="center"/>
      <protection/>
    </xf>
    <xf numFmtId="2" fontId="39" fillId="0" borderId="15" xfId="98" applyNumberFormat="1" applyFont="1" applyBorder="1" applyAlignment="1">
      <alignment horizontal="center" vertical="center" wrapText="1"/>
      <protection/>
    </xf>
    <xf numFmtId="2" fontId="45" fillId="0" borderId="16" xfId="0" applyNumberFormat="1" applyFont="1" applyFill="1" applyBorder="1" applyAlignment="1">
      <alignment horizontal="right" vertical="center"/>
    </xf>
    <xf numFmtId="2" fontId="46" fillId="0" borderId="16" xfId="0" applyNumberFormat="1" applyFont="1" applyFill="1" applyBorder="1" applyAlignment="1">
      <alignment horizontal="right" vertical="center"/>
    </xf>
    <xf numFmtId="49" fontId="42" fillId="0" borderId="11" xfId="98" applyNumberFormat="1" applyFont="1" applyFill="1" applyBorder="1" applyAlignment="1">
      <alignment horizontal="center" vertical="center" wrapText="1"/>
      <protection/>
    </xf>
    <xf numFmtId="193" fontId="42" fillId="0" borderId="13" xfId="98" applyNumberFormat="1" applyFont="1" applyFill="1" applyBorder="1" applyAlignment="1">
      <alignment horizontal="right" vertical="center" wrapText="1"/>
      <protection/>
    </xf>
    <xf numFmtId="193" fontId="42" fillId="0" borderId="13" xfId="98" applyNumberFormat="1" applyFont="1" applyFill="1" applyBorder="1" applyAlignment="1">
      <alignment horizontal="center" vertical="center"/>
      <protection/>
    </xf>
    <xf numFmtId="2" fontId="42" fillId="0" borderId="13" xfId="98" applyNumberFormat="1" applyFont="1" applyFill="1" applyBorder="1" applyAlignment="1">
      <alignment horizontal="center" vertical="center"/>
      <protection/>
    </xf>
    <xf numFmtId="4" fontId="42" fillId="0" borderId="13" xfId="98" applyNumberFormat="1" applyFont="1" applyFill="1" applyBorder="1" applyAlignment="1">
      <alignment horizontal="right" vertical="center"/>
      <protection/>
    </xf>
    <xf numFmtId="193" fontId="42" fillId="0" borderId="0" xfId="98" applyNumberFormat="1" applyFont="1" applyFill="1" applyBorder="1" applyAlignment="1">
      <alignment vertical="center"/>
      <protection/>
    </xf>
    <xf numFmtId="49" fontId="39" fillId="0" borderId="0" xfId="98" applyNumberFormat="1" applyFont="1" applyBorder="1" applyAlignment="1">
      <alignment vertical="center" wrapText="1"/>
      <protection/>
    </xf>
    <xf numFmtId="193" fontId="39" fillId="0" borderId="0" xfId="98" applyNumberFormat="1" applyFont="1" applyFill="1" applyBorder="1" applyAlignment="1">
      <alignment horizontal="right" vertical="center"/>
      <protection/>
    </xf>
    <xf numFmtId="10" fontId="39" fillId="26" borderId="0" xfId="98" applyNumberFormat="1" applyFont="1" applyFill="1" applyBorder="1" applyAlignment="1">
      <alignment horizontal="center" vertical="center"/>
      <protection/>
    </xf>
    <xf numFmtId="2" fontId="39" fillId="0" borderId="15" xfId="98" applyNumberFormat="1" applyFont="1" applyFill="1" applyBorder="1" applyAlignment="1">
      <alignment horizontal="right" vertical="center"/>
      <protection/>
    </xf>
    <xf numFmtId="2" fontId="39" fillId="0" borderId="15" xfId="98" applyNumberFormat="1" applyFont="1" applyBorder="1" applyAlignment="1">
      <alignment horizontal="right" vertical="center"/>
      <protection/>
    </xf>
    <xf numFmtId="193" fontId="42" fillId="0" borderId="0" xfId="98" applyNumberFormat="1" applyFont="1" applyBorder="1" applyAlignment="1">
      <alignment vertical="center" wrapText="1"/>
      <protection/>
    </xf>
    <xf numFmtId="193" fontId="42" fillId="0" borderId="0" xfId="98" applyNumberFormat="1" applyFont="1" applyBorder="1" applyAlignment="1">
      <alignment horizontal="right" vertical="center"/>
      <protection/>
    </xf>
    <xf numFmtId="201" fontId="39" fillId="0" borderId="0" xfId="98" applyNumberFormat="1" applyFont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right" vertical="center"/>
    </xf>
    <xf numFmtId="0" fontId="39" fillId="0" borderId="23" xfId="0" applyFont="1" applyFill="1" applyBorder="1" applyAlignment="1">
      <alignment horizontal="right" vertical="center"/>
    </xf>
    <xf numFmtId="2" fontId="39" fillId="0" borderId="0" xfId="0" applyNumberFormat="1" applyFont="1" applyFill="1" applyAlignment="1">
      <alignment vertical="center"/>
    </xf>
    <xf numFmtId="0" fontId="39" fillId="0" borderId="23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29" xfId="0" applyFont="1" applyFill="1" applyBorder="1" applyAlignment="1">
      <alignment horizontal="left" vertical="center"/>
    </xf>
    <xf numFmtId="1" fontId="31" fillId="0" borderId="15" xfId="98" applyNumberFormat="1" applyFont="1" applyFill="1" applyBorder="1" applyAlignment="1">
      <alignment horizontal="center" vertical="center" wrapText="1"/>
      <protection/>
    </xf>
    <xf numFmtId="0" fontId="31" fillId="0" borderId="28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31" fillId="0" borderId="30" xfId="0" applyFont="1" applyBorder="1" applyAlignment="1">
      <alignment vertical="center" wrapText="1"/>
    </xf>
    <xf numFmtId="4" fontId="31" fillId="0" borderId="30" xfId="0" applyNumberFormat="1" applyFont="1" applyBorder="1" applyAlignment="1">
      <alignment horizontal="center" vertical="center"/>
    </xf>
    <xf numFmtId="4" fontId="31" fillId="0" borderId="30" xfId="0" applyNumberFormat="1" applyFont="1" applyBorder="1" applyAlignment="1">
      <alignment horizontal="right" vertical="center"/>
    </xf>
    <xf numFmtId="4" fontId="39" fillId="0" borderId="16" xfId="98" applyNumberFormat="1" applyFont="1" applyBorder="1" applyAlignment="1">
      <alignment horizontal="right" vertical="center"/>
      <protection/>
    </xf>
    <xf numFmtId="4" fontId="39" fillId="0" borderId="0" xfId="0" applyNumberFormat="1" applyFont="1" applyAlignment="1">
      <alignment vertical="center"/>
    </xf>
    <xf numFmtId="4" fontId="39" fillId="0" borderId="0" xfId="98" applyNumberFormat="1" applyFont="1" applyBorder="1" applyAlignment="1">
      <alignment horizontal="right" vertical="center"/>
      <protection/>
    </xf>
    <xf numFmtId="193" fontId="31" fillId="0" borderId="16" xfId="98" applyNumberFormat="1" applyFont="1" applyBorder="1" applyAlignment="1">
      <alignment vertical="center" wrapText="1"/>
      <protection/>
    </xf>
    <xf numFmtId="193" fontId="31" fillId="0" borderId="16" xfId="98" applyNumberFormat="1" applyFont="1" applyBorder="1" applyAlignment="1">
      <alignment horizontal="center" vertical="center"/>
      <protection/>
    </xf>
    <xf numFmtId="2" fontId="31" fillId="0" borderId="16" xfId="98" applyNumberFormat="1" applyFont="1" applyBorder="1" applyAlignment="1">
      <alignment horizontal="center" vertical="center"/>
      <protection/>
    </xf>
    <xf numFmtId="0" fontId="33" fillId="0" borderId="16" xfId="0" applyFont="1" applyFill="1" applyBorder="1" applyAlignment="1">
      <alignment vertical="center" wrapText="1"/>
    </xf>
    <xf numFmtId="1" fontId="39" fillId="0" borderId="28" xfId="0" applyNumberFormat="1" applyFont="1" applyFill="1" applyBorder="1" applyAlignment="1">
      <alignment horizontal="center" vertical="center"/>
    </xf>
    <xf numFmtId="4" fontId="31" fillId="0" borderId="31" xfId="0" applyNumberFormat="1" applyFont="1" applyBorder="1" applyAlignment="1">
      <alignment vertical="center"/>
    </xf>
    <xf numFmtId="49" fontId="31" fillId="0" borderId="15" xfId="98" applyNumberFormat="1" applyFont="1" applyFill="1" applyBorder="1" applyAlignment="1">
      <alignment horizontal="center" vertical="center" wrapText="1"/>
      <protection/>
    </xf>
    <xf numFmtId="193" fontId="31" fillId="0" borderId="15" xfId="98" applyNumberFormat="1" applyFont="1" applyFill="1" applyBorder="1" applyAlignment="1">
      <alignment horizontal="center" vertical="center" wrapText="1"/>
      <protection/>
    </xf>
    <xf numFmtId="193" fontId="31" fillId="0" borderId="15" xfId="98" applyNumberFormat="1" applyFont="1" applyFill="1" applyBorder="1" applyAlignment="1">
      <alignment horizontal="center" vertical="center" textRotation="90"/>
      <protection/>
    </xf>
    <xf numFmtId="2" fontId="31" fillId="0" borderId="15" xfId="98" applyNumberFormat="1" applyFont="1" applyFill="1" applyBorder="1" applyAlignment="1">
      <alignment horizontal="center" vertical="center" textRotation="90"/>
      <protection/>
    </xf>
    <xf numFmtId="193" fontId="31" fillId="0" borderId="16" xfId="98" applyNumberFormat="1" applyFont="1" applyFill="1" applyBorder="1" applyAlignment="1">
      <alignment horizontal="center" vertical="center" wrapText="1"/>
      <protection/>
    </xf>
    <xf numFmtId="4" fontId="36" fillId="0" borderId="28" xfId="0" applyNumberFormat="1" applyFont="1" applyFill="1" applyBorder="1" applyAlignment="1">
      <alignment horizontal="right" vertical="center" wrapText="1"/>
    </xf>
    <xf numFmtId="4" fontId="36" fillId="0" borderId="29" xfId="0" applyNumberFormat="1" applyFont="1" applyFill="1" applyBorder="1" applyAlignment="1">
      <alignment horizontal="right" vertical="center" wrapText="1"/>
    </xf>
    <xf numFmtId="4" fontId="36" fillId="0" borderId="15" xfId="0" applyNumberFormat="1" applyFont="1" applyFill="1" applyBorder="1" applyAlignment="1">
      <alignment horizontal="right" vertical="center" wrapText="1"/>
    </xf>
    <xf numFmtId="0" fontId="39" fillId="0" borderId="28" xfId="0" applyNumberFormat="1" applyFont="1" applyFill="1" applyBorder="1" applyAlignment="1" applyProtection="1">
      <alignment vertical="center" wrapText="1"/>
      <protection/>
    </xf>
    <xf numFmtId="0" fontId="39" fillId="0" borderId="29" xfId="0" applyNumberFormat="1" applyFont="1" applyFill="1" applyBorder="1" applyAlignment="1" applyProtection="1">
      <alignment vertical="center" wrapText="1"/>
      <protection/>
    </xf>
    <xf numFmtId="0" fontId="39" fillId="0" borderId="16" xfId="0" applyNumberFormat="1" applyFont="1" applyFill="1" applyBorder="1" applyAlignment="1" applyProtection="1">
      <alignment vertical="center" wrapText="1"/>
      <protection/>
    </xf>
    <xf numFmtId="0" fontId="39" fillId="0" borderId="15" xfId="0" applyNumberFormat="1" applyFont="1" applyFill="1" applyBorder="1" applyAlignment="1" applyProtection="1">
      <alignment vertical="center" wrapText="1"/>
      <protection/>
    </xf>
    <xf numFmtId="4" fontId="33" fillId="0" borderId="0" xfId="0" applyNumberFormat="1" applyFont="1" applyBorder="1" applyAlignment="1">
      <alignment horizontal="center" vertical="center"/>
    </xf>
    <xf numFmtId="0" fontId="31" fillId="0" borderId="16" xfId="0" applyNumberFormat="1" applyFont="1" applyFill="1" applyBorder="1" applyAlignment="1" applyProtection="1">
      <alignment vertical="center"/>
      <protection/>
    </xf>
    <xf numFmtId="0" fontId="0" fillId="0" borderId="0" xfId="96" applyFont="1" applyFill="1" applyAlignment="1">
      <alignment horizontal="right"/>
      <protection/>
    </xf>
    <xf numFmtId="193" fontId="31" fillId="0" borderId="16" xfId="98" applyNumberFormat="1" applyFont="1" applyFill="1" applyBorder="1" applyAlignment="1">
      <alignment vertical="center" wrapText="1"/>
      <protection/>
    </xf>
    <xf numFmtId="0" fontId="31" fillId="0" borderId="32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4" fontId="31" fillId="0" borderId="31" xfId="0" applyNumberFormat="1" applyFont="1" applyBorder="1" applyAlignment="1">
      <alignment horizontal="right" vertical="center"/>
    </xf>
    <xf numFmtId="4" fontId="31" fillId="0" borderId="33" xfId="0" applyNumberFormat="1" applyFont="1" applyBorder="1" applyAlignment="1">
      <alignment horizontal="right" vertical="center"/>
    </xf>
    <xf numFmtId="0" fontId="31" fillId="0" borderId="34" xfId="0" applyFont="1" applyBorder="1" applyAlignment="1">
      <alignment horizontal="center" vertical="center"/>
    </xf>
    <xf numFmtId="4" fontId="31" fillId="0" borderId="35" xfId="0" applyNumberFormat="1" applyFont="1" applyBorder="1" applyAlignment="1">
      <alignment horizontal="right" vertical="center"/>
    </xf>
    <xf numFmtId="0" fontId="31" fillId="0" borderId="36" xfId="0" applyFont="1" applyBorder="1" applyAlignment="1">
      <alignment vertical="center"/>
    </xf>
    <xf numFmtId="4" fontId="33" fillId="0" borderId="37" xfId="0" applyNumberFormat="1" applyFont="1" applyBorder="1" applyAlignment="1">
      <alignment horizontal="right" vertical="center"/>
    </xf>
    <xf numFmtId="4" fontId="31" fillId="0" borderId="38" xfId="0" applyNumberFormat="1" applyFont="1" applyBorder="1" applyAlignment="1">
      <alignment vertical="center"/>
    </xf>
    <xf numFmtId="4" fontId="31" fillId="0" borderId="37" xfId="0" applyNumberFormat="1" applyFont="1" applyBorder="1" applyAlignment="1">
      <alignment vertical="center"/>
    </xf>
    <xf numFmtId="0" fontId="31" fillId="0" borderId="39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31" fillId="0" borderId="41" xfId="0" applyFont="1" applyBorder="1" applyAlignment="1">
      <alignment horizontal="right" vertical="center"/>
    </xf>
    <xf numFmtId="4" fontId="31" fillId="0" borderId="41" xfId="0" applyNumberFormat="1" applyFont="1" applyBorder="1" applyAlignment="1">
      <alignment horizontal="center" vertical="center"/>
    </xf>
    <xf numFmtId="4" fontId="31" fillId="0" borderId="41" xfId="0" applyNumberFormat="1" applyFont="1" applyBorder="1" applyAlignment="1">
      <alignment vertical="center"/>
    </xf>
    <xf numFmtId="4" fontId="31" fillId="0" borderId="42" xfId="0" applyNumberFormat="1" applyFont="1" applyBorder="1" applyAlignment="1">
      <alignment vertical="center"/>
    </xf>
    <xf numFmtId="49" fontId="39" fillId="0" borderId="16" xfId="98" applyNumberFormat="1" applyFont="1" applyFill="1" applyBorder="1" applyAlignment="1">
      <alignment horizontal="center" vertical="center" wrapText="1"/>
      <protection/>
    </xf>
    <xf numFmtId="0" fontId="31" fillId="0" borderId="43" xfId="0" applyNumberFormat="1" applyFont="1" applyFill="1" applyBorder="1" applyAlignment="1">
      <alignment horizontal="center" vertical="center" wrapText="1"/>
    </xf>
    <xf numFmtId="0" fontId="33" fillId="0" borderId="15" xfId="0" applyNumberFormat="1" applyFont="1" applyFill="1" applyBorder="1" applyAlignment="1" applyProtection="1">
      <alignment vertical="center"/>
      <protection/>
    </xf>
    <xf numFmtId="0" fontId="31" fillId="0" borderId="15" xfId="0" applyFont="1" applyFill="1" applyBorder="1" applyAlignment="1">
      <alignment horizontal="center" vertical="center" wrapText="1"/>
    </xf>
    <xf numFmtId="2" fontId="31" fillId="0" borderId="15" xfId="0" applyNumberFormat="1" applyFont="1" applyFill="1" applyBorder="1" applyAlignment="1">
      <alignment horizontal="center" vertical="center" wrapText="1"/>
    </xf>
    <xf numFmtId="4" fontId="35" fillId="0" borderId="15" xfId="0" applyNumberFormat="1" applyFont="1" applyFill="1" applyBorder="1" applyAlignment="1">
      <alignment horizontal="right" vertical="center" wrapText="1"/>
    </xf>
    <xf numFmtId="4" fontId="31" fillId="0" borderId="15" xfId="0" applyNumberFormat="1" applyFont="1" applyFill="1" applyBorder="1" applyAlignment="1">
      <alignment horizontal="right" vertical="center" wrapText="1"/>
    </xf>
    <xf numFmtId="4" fontId="31" fillId="0" borderId="44" xfId="0" applyNumberFormat="1" applyFont="1" applyFill="1" applyBorder="1" applyAlignment="1">
      <alignment horizontal="right" vertical="center" wrapText="1"/>
    </xf>
    <xf numFmtId="0" fontId="42" fillId="0" borderId="16" xfId="0" applyNumberFormat="1" applyFont="1" applyFill="1" applyBorder="1" applyAlignment="1" applyProtection="1">
      <alignment vertical="center" wrapText="1"/>
      <protection/>
    </xf>
    <xf numFmtId="2" fontId="39" fillId="0" borderId="13" xfId="98" applyNumberFormat="1" applyFont="1" applyFill="1" applyBorder="1" applyAlignment="1">
      <alignment horizontal="right" vertical="center" wrapText="1"/>
      <protection/>
    </xf>
    <xf numFmtId="4" fontId="47" fillId="0" borderId="0" xfId="0" applyNumberFormat="1" applyFont="1" applyFill="1" applyBorder="1" applyAlignment="1">
      <alignment vertical="center"/>
    </xf>
    <xf numFmtId="4" fontId="45" fillId="0" borderId="29" xfId="0" applyNumberFormat="1" applyFont="1" applyFill="1" applyBorder="1" applyAlignment="1">
      <alignment vertical="center" wrapText="1"/>
    </xf>
    <xf numFmtId="2" fontId="39" fillId="0" borderId="28" xfId="98" applyNumberFormat="1" applyFont="1" applyFill="1" applyBorder="1" applyAlignment="1">
      <alignment horizontal="center" vertical="center"/>
      <protection/>
    </xf>
    <xf numFmtId="193" fontId="31" fillId="0" borderId="0" xfId="98" applyNumberFormat="1" applyFont="1" applyFill="1" applyBorder="1" applyAlignment="1">
      <alignment horizontal="center" vertical="center"/>
      <protection/>
    </xf>
    <xf numFmtId="193" fontId="31" fillId="0" borderId="0" xfId="98" applyNumberFormat="1" applyFont="1" applyBorder="1" applyAlignment="1">
      <alignment vertical="center"/>
      <protection/>
    </xf>
    <xf numFmtId="193" fontId="32" fillId="0" borderId="0" xfId="98" applyNumberFormat="1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193" fontId="31" fillId="0" borderId="0" xfId="98" applyNumberFormat="1" applyFont="1" applyFill="1" applyBorder="1" applyAlignment="1">
      <alignment vertical="center"/>
      <protection/>
    </xf>
    <xf numFmtId="49" fontId="33" fillId="0" borderId="0" xfId="98" applyNumberFormat="1" applyFont="1" applyBorder="1" applyAlignment="1">
      <alignment vertical="center"/>
      <protection/>
    </xf>
    <xf numFmtId="193" fontId="31" fillId="0" borderId="0" xfId="98" applyNumberFormat="1" applyFont="1" applyBorder="1" applyAlignment="1">
      <alignment vertical="center" wrapText="1"/>
      <protection/>
    </xf>
    <xf numFmtId="193" fontId="31" fillId="0" borderId="0" xfId="98" applyNumberFormat="1" applyFont="1" applyBorder="1" applyAlignment="1">
      <alignment horizontal="center" vertical="center"/>
      <protection/>
    </xf>
    <xf numFmtId="2" fontId="31" fillId="0" borderId="0" xfId="98" applyNumberFormat="1" applyFont="1" applyBorder="1" applyAlignment="1">
      <alignment horizontal="center" vertical="center"/>
      <protection/>
    </xf>
    <xf numFmtId="193" fontId="31" fillId="0" borderId="0" xfId="98" applyNumberFormat="1" applyFont="1" applyBorder="1" applyAlignment="1">
      <alignment horizontal="left" vertical="center"/>
      <protection/>
    </xf>
    <xf numFmtId="193" fontId="31" fillId="0" borderId="0" xfId="98" applyNumberFormat="1" applyFont="1" applyFill="1" applyBorder="1" applyAlignment="1">
      <alignment horizontal="left" vertical="center"/>
      <protection/>
    </xf>
    <xf numFmtId="2" fontId="33" fillId="0" borderId="0" xfId="98" applyNumberFormat="1" applyFont="1" applyFill="1" applyBorder="1" applyAlignment="1">
      <alignment horizontal="left" vertical="center"/>
      <protection/>
    </xf>
    <xf numFmtId="0" fontId="31" fillId="0" borderId="0" xfId="98" applyFont="1" applyFill="1" applyBorder="1" applyAlignment="1">
      <alignment horizontal="left" vertical="center"/>
      <protection/>
    </xf>
    <xf numFmtId="0" fontId="31" fillId="0" borderId="0" xfId="98" applyFont="1" applyFill="1" applyBorder="1" applyAlignment="1">
      <alignment horizontal="center" vertical="center"/>
      <protection/>
    </xf>
    <xf numFmtId="49" fontId="33" fillId="0" borderId="0" xfId="98" applyNumberFormat="1" applyFont="1" applyBorder="1" applyAlignment="1">
      <alignment horizontal="center" vertical="center"/>
      <protection/>
    </xf>
    <xf numFmtId="193" fontId="31" fillId="0" borderId="0" xfId="98" applyNumberFormat="1" applyFont="1" applyBorder="1" applyAlignment="1">
      <alignment horizontal="center" vertical="center" wrapText="1"/>
      <protection/>
    </xf>
    <xf numFmtId="193" fontId="31" fillId="0" borderId="16" xfId="98" applyNumberFormat="1" applyFont="1" applyFill="1" applyBorder="1" applyAlignment="1">
      <alignment horizontal="center" vertical="center" wrapText="1"/>
      <protection/>
    </xf>
    <xf numFmtId="0" fontId="31" fillId="0" borderId="16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 wrapText="1"/>
    </xf>
    <xf numFmtId="4" fontId="35" fillId="0" borderId="16" xfId="0" applyNumberFormat="1" applyFont="1" applyFill="1" applyBorder="1" applyAlignment="1">
      <alignment horizontal="right" vertical="center" wrapText="1"/>
    </xf>
    <xf numFmtId="4" fontId="36" fillId="0" borderId="16" xfId="0" applyNumberFormat="1" applyFont="1" applyFill="1" applyBorder="1" applyAlignment="1">
      <alignment horizontal="right" vertical="center" wrapText="1"/>
    </xf>
    <xf numFmtId="4" fontId="31" fillId="0" borderId="16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top"/>
    </xf>
    <xf numFmtId="2" fontId="31" fillId="0" borderId="0" xfId="0" applyNumberFormat="1" applyFont="1" applyFill="1" applyAlignment="1">
      <alignment horizontal="left" vertical="top"/>
    </xf>
    <xf numFmtId="2" fontId="31" fillId="0" borderId="16" xfId="0" applyNumberFormat="1" applyFont="1" applyFill="1" applyBorder="1" applyAlignment="1">
      <alignment horizontal="right" vertical="center" wrapText="1"/>
    </xf>
    <xf numFmtId="0" fontId="31" fillId="0" borderId="28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horizontal="center" vertical="center" wrapText="1"/>
    </xf>
    <xf numFmtId="49" fontId="33" fillId="0" borderId="24" xfId="98" applyNumberFormat="1" applyFont="1" applyFill="1" applyBorder="1" applyAlignment="1">
      <alignment horizontal="center" vertical="center" wrapText="1"/>
      <protection/>
    </xf>
    <xf numFmtId="49" fontId="33" fillId="0" borderId="25" xfId="98" applyNumberFormat="1" applyFont="1" applyFill="1" applyBorder="1" applyAlignment="1">
      <alignment horizontal="center" vertical="center" wrapText="1"/>
      <protection/>
    </xf>
    <xf numFmtId="193" fontId="33" fillId="0" borderId="26" xfId="98" applyNumberFormat="1" applyFont="1" applyFill="1" applyBorder="1" applyAlignment="1">
      <alignment horizontal="right" vertical="center" wrapText="1"/>
      <protection/>
    </xf>
    <xf numFmtId="193" fontId="33" fillId="0" borderId="26" xfId="98" applyNumberFormat="1" applyFont="1" applyFill="1" applyBorder="1" applyAlignment="1">
      <alignment horizontal="center" vertical="center"/>
      <protection/>
    </xf>
    <xf numFmtId="2" fontId="33" fillId="0" borderId="26" xfId="98" applyNumberFormat="1" applyFont="1" applyFill="1" applyBorder="1" applyAlignment="1">
      <alignment horizontal="center" vertical="center"/>
      <protection/>
    </xf>
    <xf numFmtId="4" fontId="33" fillId="0" borderId="26" xfId="98" applyNumberFormat="1" applyFont="1" applyFill="1" applyBorder="1" applyAlignment="1">
      <alignment horizontal="right" vertical="center"/>
      <protection/>
    </xf>
    <xf numFmtId="4" fontId="33" fillId="0" borderId="26" xfId="98" applyNumberFormat="1" applyFont="1" applyFill="1" applyBorder="1" applyAlignment="1">
      <alignment horizontal="right" vertical="center" wrapText="1"/>
      <protection/>
    </xf>
    <xf numFmtId="4" fontId="33" fillId="0" borderId="27" xfId="98" applyNumberFormat="1" applyFont="1" applyFill="1" applyBorder="1" applyAlignment="1">
      <alignment horizontal="right" vertical="center" wrapText="1"/>
      <protection/>
    </xf>
    <xf numFmtId="193" fontId="33" fillId="0" borderId="0" xfId="98" applyNumberFormat="1" applyFont="1" applyFill="1" applyBorder="1" applyAlignment="1">
      <alignment vertical="center"/>
      <protection/>
    </xf>
    <xf numFmtId="49" fontId="31" fillId="0" borderId="0" xfId="98" applyNumberFormat="1" applyFont="1" applyBorder="1" applyAlignment="1">
      <alignment vertical="center" wrapText="1"/>
      <protection/>
    </xf>
    <xf numFmtId="193" fontId="31" fillId="0" borderId="0" xfId="98" applyNumberFormat="1" applyFont="1" applyFill="1" applyBorder="1" applyAlignment="1">
      <alignment horizontal="right" vertical="center"/>
      <protection/>
    </xf>
    <xf numFmtId="10" fontId="31" fillId="26" borderId="0" xfId="98" applyNumberFormat="1" applyFont="1" applyFill="1" applyBorder="1" applyAlignment="1">
      <alignment horizontal="center" vertical="center"/>
      <protection/>
    </xf>
    <xf numFmtId="2" fontId="31" fillId="0" borderId="15" xfId="98" applyNumberFormat="1" applyFont="1" applyFill="1" applyBorder="1" applyAlignment="1">
      <alignment horizontal="right" vertical="center"/>
      <protection/>
    </xf>
    <xf numFmtId="2" fontId="31" fillId="0" borderId="15" xfId="98" applyNumberFormat="1" applyFont="1" applyBorder="1" applyAlignment="1">
      <alignment horizontal="right" vertical="center"/>
      <protection/>
    </xf>
    <xf numFmtId="193" fontId="33" fillId="0" borderId="0" xfId="98" applyNumberFormat="1" applyFont="1" applyBorder="1" applyAlignment="1">
      <alignment horizontal="left" vertical="center" wrapText="1"/>
      <protection/>
    </xf>
    <xf numFmtId="193" fontId="33" fillId="0" borderId="0" xfId="98" applyNumberFormat="1" applyFont="1" applyBorder="1" applyAlignment="1">
      <alignment horizontal="right" vertical="center"/>
      <protection/>
    </xf>
    <xf numFmtId="2" fontId="31" fillId="0" borderId="16" xfId="98" applyNumberFormat="1" applyFont="1" applyBorder="1" applyAlignment="1">
      <alignment horizontal="right" vertical="center"/>
      <protection/>
    </xf>
    <xf numFmtId="49" fontId="39" fillId="0" borderId="0" xfId="98" applyNumberFormat="1" applyFont="1" applyBorder="1" applyAlignment="1">
      <alignment vertical="center" wrapText="1"/>
      <protection/>
    </xf>
    <xf numFmtId="193" fontId="39" fillId="0" borderId="0" xfId="98" applyNumberFormat="1" applyFont="1" applyBorder="1" applyAlignment="1">
      <alignment vertical="center" wrapText="1"/>
      <protection/>
    </xf>
    <xf numFmtId="193" fontId="39" fillId="0" borderId="0" xfId="98" applyNumberFormat="1" applyFont="1" applyBorder="1" applyAlignment="1">
      <alignment horizontal="center" vertical="center"/>
      <protection/>
    </xf>
    <xf numFmtId="2" fontId="39" fillId="0" borderId="0" xfId="98" applyNumberFormat="1" applyFont="1" applyBorder="1" applyAlignment="1">
      <alignment horizontal="center" vertical="center"/>
      <protection/>
    </xf>
    <xf numFmtId="0" fontId="39" fillId="0" borderId="0" xfId="0" applyFont="1" applyAlignment="1">
      <alignment vertical="center"/>
    </xf>
    <xf numFmtId="4" fontId="39" fillId="0" borderId="0" xfId="0" applyNumberFormat="1" applyFont="1" applyAlignment="1">
      <alignment vertical="center"/>
    </xf>
    <xf numFmtId="193" fontId="39" fillId="0" borderId="0" xfId="98" applyNumberFormat="1" applyFont="1" applyBorder="1" applyAlignment="1">
      <alignment vertical="center"/>
      <protection/>
    </xf>
    <xf numFmtId="201" fontId="39" fillId="0" borderId="0" xfId="98" applyNumberFormat="1" applyFont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right" vertical="center"/>
    </xf>
    <xf numFmtId="0" fontId="39" fillId="0" borderId="23" xfId="0" applyFont="1" applyFill="1" applyBorder="1" applyAlignment="1">
      <alignment horizontal="right" vertical="center"/>
    </xf>
    <xf numFmtId="2" fontId="39" fillId="0" borderId="0" xfId="0" applyNumberFormat="1" applyFont="1" applyFill="1" applyAlignment="1">
      <alignment vertical="center"/>
    </xf>
    <xf numFmtId="0" fontId="39" fillId="0" borderId="23" xfId="0" applyFont="1" applyFill="1" applyBorder="1" applyAlignment="1">
      <alignment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vertical="center" wrapText="1"/>
    </xf>
    <xf numFmtId="0" fontId="52" fillId="0" borderId="0" xfId="0" applyFont="1" applyFill="1" applyAlignment="1">
      <alignment horizontal="left" vertical="center"/>
    </xf>
    <xf numFmtId="4" fontId="43" fillId="0" borderId="16" xfId="0" applyNumberFormat="1" applyFont="1" applyFill="1" applyBorder="1" applyAlignment="1">
      <alignment vertical="center"/>
    </xf>
    <xf numFmtId="1" fontId="43" fillId="0" borderId="28" xfId="0" applyNumberFormat="1" applyFont="1" applyFill="1" applyBorder="1" applyAlignment="1">
      <alignment horizontal="center" vertical="center"/>
    </xf>
    <xf numFmtId="193" fontId="42" fillId="0" borderId="16" xfId="98" applyNumberFormat="1" applyFont="1" applyFill="1" applyBorder="1" applyAlignment="1">
      <alignment horizontal="left" vertical="center" wrapText="1"/>
      <protection/>
    </xf>
    <xf numFmtId="0" fontId="39" fillId="0" borderId="16" xfId="0" applyNumberFormat="1" applyFont="1" applyFill="1" applyBorder="1" applyAlignment="1" applyProtection="1">
      <alignment vertical="center"/>
      <protection/>
    </xf>
    <xf numFmtId="193" fontId="42" fillId="0" borderId="28" xfId="98" applyNumberFormat="1" applyFont="1" applyFill="1" applyBorder="1" applyAlignment="1">
      <alignment horizontal="left" vertical="center" wrapText="1"/>
      <protection/>
    </xf>
    <xf numFmtId="2" fontId="39" fillId="0" borderId="16" xfId="98" applyNumberFormat="1" applyFont="1" applyBorder="1" applyAlignment="1">
      <alignment horizontal="center" vertical="center" wrapText="1"/>
      <protection/>
    </xf>
    <xf numFmtId="0" fontId="31" fillId="0" borderId="28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0" fillId="0" borderId="28" xfId="96" applyFont="1" applyFill="1" applyBorder="1" applyAlignment="1">
      <alignment horizontal="center" vertical="center" wrapText="1"/>
      <protection/>
    </xf>
    <xf numFmtId="0" fontId="0" fillId="0" borderId="29" xfId="97" applyFont="1" applyFill="1" applyBorder="1" applyAlignment="1">
      <alignment horizontal="center" vertical="center" wrapText="1"/>
      <protection/>
    </xf>
    <xf numFmtId="0" fontId="0" fillId="0" borderId="28" xfId="96" applyFont="1" applyFill="1" applyBorder="1" applyAlignment="1">
      <alignment horizontal="center" vertical="center"/>
      <protection/>
    </xf>
    <xf numFmtId="0" fontId="0" fillId="0" borderId="29" xfId="96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93" fontId="31" fillId="0" borderId="16" xfId="98" applyNumberFormat="1" applyFont="1" applyFill="1" applyBorder="1" applyAlignment="1">
      <alignment horizontal="center" vertical="center"/>
      <protection/>
    </xf>
    <xf numFmtId="49" fontId="39" fillId="0" borderId="50" xfId="98" applyNumberFormat="1" applyFont="1" applyFill="1" applyBorder="1" applyAlignment="1">
      <alignment horizontal="center" vertical="center" wrapText="1"/>
      <protection/>
    </xf>
    <xf numFmtId="49" fontId="39" fillId="0" borderId="51" xfId="98" applyNumberFormat="1" applyFont="1" applyFill="1" applyBorder="1" applyAlignment="1">
      <alignment horizontal="center" vertical="center" wrapText="1"/>
      <protection/>
    </xf>
    <xf numFmtId="49" fontId="39" fillId="0" borderId="52" xfId="98" applyNumberFormat="1" applyFont="1" applyFill="1" applyBorder="1" applyAlignment="1">
      <alignment horizontal="center" vertical="center" wrapText="1"/>
      <protection/>
    </xf>
    <xf numFmtId="49" fontId="39" fillId="0" borderId="53" xfId="98" applyNumberFormat="1" applyFont="1" applyFill="1" applyBorder="1" applyAlignment="1">
      <alignment horizontal="center" vertical="center" wrapText="1"/>
      <protection/>
    </xf>
    <xf numFmtId="49" fontId="39" fillId="0" borderId="54" xfId="98" applyNumberFormat="1" applyFont="1" applyFill="1" applyBorder="1" applyAlignment="1">
      <alignment horizontal="center" vertical="center" wrapText="1"/>
      <protection/>
    </xf>
    <xf numFmtId="49" fontId="39" fillId="0" borderId="55" xfId="98" applyNumberFormat="1" applyFont="1" applyFill="1" applyBorder="1" applyAlignment="1">
      <alignment horizontal="center" vertical="center" wrapText="1"/>
      <protection/>
    </xf>
    <xf numFmtId="193" fontId="39" fillId="0" borderId="56" xfId="98" applyNumberFormat="1" applyFont="1" applyFill="1" applyBorder="1" applyAlignment="1">
      <alignment horizontal="center" vertical="center" wrapText="1"/>
      <protection/>
    </xf>
    <xf numFmtId="193" fontId="39" fillId="0" borderId="57" xfId="98" applyNumberFormat="1" applyFont="1" applyFill="1" applyBorder="1" applyAlignment="1">
      <alignment horizontal="center" vertical="center" wrapText="1"/>
      <protection/>
    </xf>
    <xf numFmtId="193" fontId="39" fillId="0" borderId="58" xfId="98" applyNumberFormat="1" applyFont="1" applyFill="1" applyBorder="1" applyAlignment="1">
      <alignment horizontal="center" vertical="center" wrapText="1"/>
      <protection/>
    </xf>
    <xf numFmtId="193" fontId="39" fillId="0" borderId="56" xfId="98" applyNumberFormat="1" applyFont="1" applyFill="1" applyBorder="1" applyAlignment="1">
      <alignment horizontal="center" vertical="center" textRotation="90"/>
      <protection/>
    </xf>
    <xf numFmtId="193" fontId="39" fillId="0" borderId="57" xfId="98" applyNumberFormat="1" applyFont="1" applyFill="1" applyBorder="1" applyAlignment="1">
      <alignment horizontal="center" vertical="center" textRotation="90"/>
      <protection/>
    </xf>
    <xf numFmtId="193" fontId="39" fillId="0" borderId="58" xfId="98" applyNumberFormat="1" applyFont="1" applyFill="1" applyBorder="1" applyAlignment="1">
      <alignment horizontal="center" vertical="center" textRotation="90"/>
      <protection/>
    </xf>
    <xf numFmtId="193" fontId="39" fillId="0" borderId="0" xfId="98" applyNumberFormat="1" applyFont="1" applyFill="1" applyBorder="1" applyAlignment="1">
      <alignment horizontal="center" vertical="center"/>
      <protection/>
    </xf>
    <xf numFmtId="193" fontId="41" fillId="0" borderId="23" xfId="98" applyNumberFormat="1" applyFont="1" applyFill="1" applyBorder="1" applyAlignment="1">
      <alignment horizontal="center" vertical="center"/>
      <protection/>
    </xf>
    <xf numFmtId="193" fontId="39" fillId="0" borderId="0" xfId="98" applyNumberFormat="1" applyFont="1" applyFill="1" applyBorder="1" applyAlignment="1">
      <alignment horizontal="left" vertical="center"/>
      <protection/>
    </xf>
    <xf numFmtId="2" fontId="42" fillId="0" borderId="0" xfId="98" applyNumberFormat="1" applyFont="1" applyFill="1" applyBorder="1" applyAlignment="1">
      <alignment horizontal="left" vertical="center"/>
      <protection/>
    </xf>
    <xf numFmtId="2" fontId="39" fillId="0" borderId="56" xfId="98" applyNumberFormat="1" applyFont="1" applyFill="1" applyBorder="1" applyAlignment="1">
      <alignment horizontal="center" vertical="center" textRotation="90"/>
      <protection/>
    </xf>
    <xf numFmtId="2" fontId="39" fillId="0" borderId="57" xfId="98" applyNumberFormat="1" applyFont="1" applyFill="1" applyBorder="1" applyAlignment="1">
      <alignment horizontal="center" vertical="center" textRotation="90"/>
      <protection/>
    </xf>
    <xf numFmtId="2" fontId="39" fillId="0" borderId="58" xfId="98" applyNumberFormat="1" applyFont="1" applyFill="1" applyBorder="1" applyAlignment="1">
      <alignment horizontal="center" vertical="center" textRotation="90"/>
      <protection/>
    </xf>
    <xf numFmtId="193" fontId="33" fillId="0" borderId="0" xfId="98" applyNumberFormat="1" applyFont="1" applyBorder="1" applyAlignment="1">
      <alignment horizontal="left" vertical="center" wrapText="1"/>
      <protection/>
    </xf>
    <xf numFmtId="193" fontId="31" fillId="0" borderId="0" xfId="98" applyNumberFormat="1" applyFont="1" applyFill="1" applyBorder="1" applyAlignment="1">
      <alignment horizontal="center" vertical="center"/>
      <protection/>
    </xf>
    <xf numFmtId="193" fontId="32" fillId="0" borderId="23" xfId="98" applyNumberFormat="1" applyFont="1" applyFill="1" applyBorder="1" applyAlignment="1">
      <alignment horizontal="center" vertical="center"/>
      <protection/>
    </xf>
    <xf numFmtId="49" fontId="31" fillId="0" borderId="50" xfId="98" applyNumberFormat="1" applyFont="1" applyFill="1" applyBorder="1" applyAlignment="1">
      <alignment horizontal="center" vertical="center" wrapText="1"/>
      <protection/>
    </xf>
    <xf numFmtId="49" fontId="31" fillId="0" borderId="51" xfId="98" applyNumberFormat="1" applyFont="1" applyFill="1" applyBorder="1" applyAlignment="1">
      <alignment horizontal="center" vertical="center" wrapText="1"/>
      <protection/>
    </xf>
    <xf numFmtId="49" fontId="31" fillId="0" borderId="52" xfId="98" applyNumberFormat="1" applyFont="1" applyFill="1" applyBorder="1" applyAlignment="1">
      <alignment horizontal="center" vertical="center" wrapText="1"/>
      <protection/>
    </xf>
    <xf numFmtId="49" fontId="31" fillId="0" borderId="53" xfId="98" applyNumberFormat="1" applyFont="1" applyFill="1" applyBorder="1" applyAlignment="1">
      <alignment horizontal="center" vertical="center" wrapText="1"/>
      <protection/>
    </xf>
    <xf numFmtId="49" fontId="31" fillId="0" borderId="54" xfId="98" applyNumberFormat="1" applyFont="1" applyFill="1" applyBorder="1" applyAlignment="1">
      <alignment horizontal="center" vertical="center" wrapText="1"/>
      <protection/>
    </xf>
    <xf numFmtId="49" fontId="31" fillId="0" borderId="55" xfId="98" applyNumberFormat="1" applyFont="1" applyFill="1" applyBorder="1" applyAlignment="1">
      <alignment horizontal="center" vertical="center" wrapText="1"/>
      <protection/>
    </xf>
    <xf numFmtId="193" fontId="31" fillId="0" borderId="56" xfId="98" applyNumberFormat="1" applyFont="1" applyFill="1" applyBorder="1" applyAlignment="1">
      <alignment horizontal="center" vertical="center" wrapText="1"/>
      <protection/>
    </xf>
    <xf numFmtId="193" fontId="31" fillId="0" borderId="57" xfId="98" applyNumberFormat="1" applyFont="1" applyFill="1" applyBorder="1" applyAlignment="1">
      <alignment horizontal="center" vertical="center" wrapText="1"/>
      <protection/>
    </xf>
    <xf numFmtId="193" fontId="31" fillId="0" borderId="58" xfId="98" applyNumberFormat="1" applyFont="1" applyFill="1" applyBorder="1" applyAlignment="1">
      <alignment horizontal="center" vertical="center" wrapText="1"/>
      <protection/>
    </xf>
    <xf numFmtId="193" fontId="31" fillId="0" borderId="56" xfId="98" applyNumberFormat="1" applyFont="1" applyFill="1" applyBorder="1" applyAlignment="1">
      <alignment horizontal="center" vertical="center" textRotation="90"/>
      <protection/>
    </xf>
    <xf numFmtId="193" fontId="31" fillId="0" borderId="57" xfId="98" applyNumberFormat="1" applyFont="1" applyFill="1" applyBorder="1" applyAlignment="1">
      <alignment horizontal="center" vertical="center" textRotation="90"/>
      <protection/>
    </xf>
    <xf numFmtId="193" fontId="31" fillId="0" borderId="58" xfId="98" applyNumberFormat="1" applyFont="1" applyFill="1" applyBorder="1" applyAlignment="1">
      <alignment horizontal="center" vertical="center" textRotation="90"/>
      <protection/>
    </xf>
    <xf numFmtId="2" fontId="31" fillId="0" borderId="56" xfId="98" applyNumberFormat="1" applyFont="1" applyFill="1" applyBorder="1" applyAlignment="1">
      <alignment horizontal="center" vertical="center" textRotation="90"/>
      <protection/>
    </xf>
    <xf numFmtId="2" fontId="31" fillId="0" borderId="57" xfId="98" applyNumberFormat="1" applyFont="1" applyFill="1" applyBorder="1" applyAlignment="1">
      <alignment horizontal="center" vertical="center" textRotation="90"/>
      <protection/>
    </xf>
    <xf numFmtId="2" fontId="31" fillId="0" borderId="58" xfId="98" applyNumberFormat="1" applyFont="1" applyFill="1" applyBorder="1" applyAlignment="1">
      <alignment horizontal="center" vertical="center" textRotation="90"/>
      <protection/>
    </xf>
    <xf numFmtId="49" fontId="31" fillId="0" borderId="16" xfId="98" applyNumberFormat="1" applyFont="1" applyFill="1" applyBorder="1" applyAlignment="1">
      <alignment horizontal="center" vertical="center" wrapText="1"/>
      <protection/>
    </xf>
    <xf numFmtId="193" fontId="31" fillId="0" borderId="16" xfId="98" applyNumberFormat="1" applyFont="1" applyFill="1" applyBorder="1" applyAlignment="1">
      <alignment horizontal="center" vertical="center" wrapText="1"/>
      <protection/>
    </xf>
    <xf numFmtId="193" fontId="31" fillId="0" borderId="16" xfId="98" applyNumberFormat="1" applyFont="1" applyFill="1" applyBorder="1" applyAlignment="1">
      <alignment horizontal="center" vertical="center" textRotation="90"/>
      <protection/>
    </xf>
    <xf numFmtId="2" fontId="31" fillId="0" borderId="16" xfId="98" applyNumberFormat="1" applyFont="1" applyFill="1" applyBorder="1" applyAlignment="1">
      <alignment horizontal="center" vertical="center" textRotation="90"/>
      <protection/>
    </xf>
    <xf numFmtId="193" fontId="31" fillId="0" borderId="16" xfId="98" applyNumberFormat="1" applyFont="1" applyFill="1" applyBorder="1" applyAlignment="1">
      <alignment horizontal="center" vertical="center"/>
      <protection/>
    </xf>
    <xf numFmtId="49" fontId="31" fillId="0" borderId="50" xfId="98" applyNumberFormat="1" applyFont="1" applyFill="1" applyBorder="1" applyAlignment="1">
      <alignment horizontal="center" vertical="center" wrapText="1"/>
      <protection/>
    </xf>
    <xf numFmtId="49" fontId="31" fillId="0" borderId="51" xfId="98" applyNumberFormat="1" applyFont="1" applyFill="1" applyBorder="1" applyAlignment="1">
      <alignment horizontal="center" vertical="center" wrapText="1"/>
      <protection/>
    </xf>
    <xf numFmtId="49" fontId="31" fillId="0" borderId="52" xfId="98" applyNumberFormat="1" applyFont="1" applyFill="1" applyBorder="1" applyAlignment="1">
      <alignment horizontal="center" vertical="center" wrapText="1"/>
      <protection/>
    </xf>
    <xf numFmtId="49" fontId="31" fillId="0" borderId="53" xfId="98" applyNumberFormat="1" applyFont="1" applyFill="1" applyBorder="1" applyAlignment="1">
      <alignment horizontal="center" vertical="center" wrapText="1"/>
      <protection/>
    </xf>
    <xf numFmtId="49" fontId="31" fillId="0" borderId="54" xfId="98" applyNumberFormat="1" applyFont="1" applyFill="1" applyBorder="1" applyAlignment="1">
      <alignment horizontal="center" vertical="center" wrapText="1"/>
      <protection/>
    </xf>
    <xf numFmtId="49" fontId="31" fillId="0" borderId="55" xfId="98" applyNumberFormat="1" applyFont="1" applyFill="1" applyBorder="1" applyAlignment="1">
      <alignment horizontal="center" vertical="center" wrapText="1"/>
      <protection/>
    </xf>
    <xf numFmtId="193" fontId="31" fillId="0" borderId="56" xfId="98" applyNumberFormat="1" applyFont="1" applyFill="1" applyBorder="1" applyAlignment="1">
      <alignment horizontal="center" vertical="center" wrapText="1"/>
      <protection/>
    </xf>
    <xf numFmtId="193" fontId="31" fillId="0" borderId="57" xfId="98" applyNumberFormat="1" applyFont="1" applyFill="1" applyBorder="1" applyAlignment="1">
      <alignment horizontal="center" vertical="center" wrapText="1"/>
      <protection/>
    </xf>
    <xf numFmtId="193" fontId="31" fillId="0" borderId="58" xfId="98" applyNumberFormat="1" applyFont="1" applyFill="1" applyBorder="1" applyAlignment="1">
      <alignment horizontal="center" vertical="center" wrapText="1"/>
      <protection/>
    </xf>
    <xf numFmtId="193" fontId="31" fillId="0" borderId="0" xfId="98" applyNumberFormat="1" applyFont="1" applyFill="1" applyBorder="1" applyAlignment="1">
      <alignment horizontal="center" vertical="center"/>
      <protection/>
    </xf>
    <xf numFmtId="193" fontId="33" fillId="0" borderId="0" xfId="98" applyNumberFormat="1" applyFont="1" applyBorder="1" applyAlignment="1">
      <alignment horizontal="left" vertical="center" wrapText="1"/>
      <protection/>
    </xf>
    <xf numFmtId="193" fontId="31" fillId="0" borderId="56" xfId="98" applyNumberFormat="1" applyFont="1" applyFill="1" applyBorder="1" applyAlignment="1">
      <alignment horizontal="center" vertical="center" textRotation="90"/>
      <protection/>
    </xf>
    <xf numFmtId="193" fontId="31" fillId="0" borderId="57" xfId="98" applyNumberFormat="1" applyFont="1" applyFill="1" applyBorder="1" applyAlignment="1">
      <alignment horizontal="center" vertical="center" textRotation="90"/>
      <protection/>
    </xf>
    <xf numFmtId="193" fontId="31" fillId="0" borderId="58" xfId="98" applyNumberFormat="1" applyFont="1" applyFill="1" applyBorder="1" applyAlignment="1">
      <alignment horizontal="center" vertical="center" textRotation="90"/>
      <protection/>
    </xf>
    <xf numFmtId="2" fontId="31" fillId="0" borderId="56" xfId="98" applyNumberFormat="1" applyFont="1" applyFill="1" applyBorder="1" applyAlignment="1">
      <alignment horizontal="center" vertical="center" textRotation="90"/>
      <protection/>
    </xf>
    <xf numFmtId="2" fontId="31" fillId="0" borderId="57" xfId="98" applyNumberFormat="1" applyFont="1" applyFill="1" applyBorder="1" applyAlignment="1">
      <alignment horizontal="center" vertical="center" textRotation="90"/>
      <protection/>
    </xf>
    <xf numFmtId="2" fontId="31" fillId="0" borderId="58" xfId="98" applyNumberFormat="1" applyFont="1" applyFill="1" applyBorder="1" applyAlignment="1">
      <alignment horizontal="center" vertical="center" textRotation="90"/>
      <protection/>
    </xf>
    <xf numFmtId="193" fontId="32" fillId="0" borderId="23" xfId="98" applyNumberFormat="1" applyFont="1" applyFill="1" applyBorder="1" applyAlignment="1">
      <alignment horizontal="center" vertical="center"/>
      <protection/>
    </xf>
    <xf numFmtId="193" fontId="31" fillId="0" borderId="59" xfId="98" applyNumberFormat="1" applyFont="1" applyFill="1" applyBorder="1" applyAlignment="1">
      <alignment horizontal="center" vertical="center"/>
      <protection/>
    </xf>
    <xf numFmtId="193" fontId="31" fillId="0" borderId="60" xfId="98" applyNumberFormat="1" applyFont="1" applyFill="1" applyBorder="1" applyAlignment="1">
      <alignment horizontal="center" vertical="center"/>
      <protection/>
    </xf>
    <xf numFmtId="193" fontId="31" fillId="0" borderId="41" xfId="98" applyNumberFormat="1" applyFont="1" applyFill="1" applyBorder="1" applyAlignment="1">
      <alignment horizontal="center" vertical="center"/>
      <protection/>
    </xf>
    <xf numFmtId="0" fontId="28" fillId="0" borderId="61" xfId="0" applyFont="1" applyBorder="1" applyAlignment="1">
      <alignment horizontal="left" vertical="center" wrapText="1"/>
    </xf>
    <xf numFmtId="0" fontId="28" fillId="0" borderId="62" xfId="0" applyFont="1" applyBorder="1" applyAlignment="1">
      <alignment horizontal="left" vertical="center" wrapText="1"/>
    </xf>
    <xf numFmtId="0" fontId="28" fillId="0" borderId="63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</cellXfs>
  <cellStyles count="102">
    <cellStyle name="Normal" xfId="0"/>
    <cellStyle name="_Copy of J24_KONKURSA FORMAS_kopsavilkums3" xfId="15"/>
    <cellStyle name="_jekaba_24_virsizd" xfId="16"/>
    <cellStyle name="_jekaba_24_virsizd2" xfId="17"/>
    <cellStyle name="_Jekaba24_ACG" xfId="18"/>
    <cellStyle name="_virsizd_j24_konstr_pas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Äåķåęķūé [0]_laroux" xfId="38"/>
    <cellStyle name="Äåķåęķūé_laroux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urrency" xfId="54"/>
    <cellStyle name="Currency [0]" xfId="55"/>
    <cellStyle name="d" xfId="56"/>
    <cellStyle name="d_kuldiga_buvlaukums_20032009" xfId="57"/>
    <cellStyle name="Date" xfId="58"/>
    <cellStyle name="Date 2" xfId="59"/>
    <cellStyle name="Dezimal [0]_Compiling Utility Macros" xfId="60"/>
    <cellStyle name="Dezimal_Compiling Utility Macros" xfId="61"/>
    <cellStyle name="Divider" xfId="62"/>
    <cellStyle name="Explanatory Text" xfId="63"/>
    <cellStyle name="Fixed" xfId="64"/>
    <cellStyle name="Fixed 2" xfId="65"/>
    <cellStyle name="Followed Hyperlink" xfId="66"/>
    <cellStyle name="Good" xfId="67"/>
    <cellStyle name="Good 2" xfId="68"/>
    <cellStyle name="Heading 1" xfId="69"/>
    <cellStyle name="Heading 2" xfId="70"/>
    <cellStyle name="Heading 3" xfId="71"/>
    <cellStyle name="Heading 4" xfId="72"/>
    <cellStyle name="Heading1 1" xfId="73"/>
    <cellStyle name="Heading1 2" xfId="74"/>
    <cellStyle name="Heading2" xfId="75"/>
    <cellStyle name="Heading2 2" xfId="76"/>
    <cellStyle name="Headline I" xfId="77"/>
    <cellStyle name="Headline II" xfId="78"/>
    <cellStyle name="Headline III" xfId="79"/>
    <cellStyle name="Hyperlink" xfId="80"/>
    <cellStyle name="Input" xfId="81"/>
    <cellStyle name="Īįū÷ķūé_laroux" xfId="82"/>
    <cellStyle name="labi" xfId="83"/>
    <cellStyle name="Lietojamais" xfId="84"/>
    <cellStyle name="Linked Cell" xfId="85"/>
    <cellStyle name="Neutral" xfId="86"/>
    <cellStyle name="Neutral 2" xfId="87"/>
    <cellStyle name="Normaali_light-98_gun" xfId="88"/>
    <cellStyle name="Normal 2" xfId="89"/>
    <cellStyle name="Normal 2 2" xfId="90"/>
    <cellStyle name="Normal 3" xfId="91"/>
    <cellStyle name="Normal 4" xfId="92"/>
    <cellStyle name="Normal 5" xfId="93"/>
    <cellStyle name="Normal 6" xfId="94"/>
    <cellStyle name="Normal_00T" xfId="95"/>
    <cellStyle name="Normal_9908m" xfId="96"/>
    <cellStyle name="Normal_Limbazi" xfId="97"/>
    <cellStyle name="Normal_TameTuristu5-2011-08-06" xfId="98"/>
    <cellStyle name="Normal_Teodors Skele un Carnikava" xfId="99"/>
    <cellStyle name="Note" xfId="100"/>
    <cellStyle name="Output" xfId="101"/>
    <cellStyle name="Percent" xfId="102"/>
    <cellStyle name="Percent 2" xfId="103"/>
    <cellStyle name="Position" xfId="104"/>
    <cellStyle name="Standard_Anpassen der Amortisation" xfId="105"/>
    <cellStyle name="Style 1" xfId="106"/>
    <cellStyle name="Style 2" xfId="107"/>
    <cellStyle name="Title" xfId="108"/>
    <cellStyle name="Total" xfId="109"/>
    <cellStyle name="Unit" xfId="110"/>
    <cellStyle name="Währung [0]_Compiling Utility Macros" xfId="111"/>
    <cellStyle name="Währung_Compiling Utility Macros" xfId="112"/>
    <cellStyle name="Warning Text" xfId="113"/>
    <cellStyle name="Обычный_2009-04-27_PED IESN" xfId="114"/>
    <cellStyle name="Финансовый_VID_Rigas_Muita BST 1 un 2 karta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3905250" y="4791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3905250" y="4791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3905250" y="4791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3905250" y="4791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bs01\Dokument\Ingrida%20Lipska\2006\BIKERNIEKU162\TAMES\1.kartaBuvdarbi\Bikernieku162_21.11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bs01\Dokument\Ingrida%20Lipska\2006\MNometnu16\tames\MNometnu_21.08.20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Zeros="0" zoomScale="120" zoomScaleNormal="120" zoomScalePageLayoutView="0" workbookViewId="0" topLeftCell="A1">
      <selection activeCell="C17" sqref="C17"/>
    </sheetView>
  </sheetViews>
  <sheetFormatPr defaultColWidth="8.8515625" defaultRowHeight="12.75"/>
  <cols>
    <col min="1" max="1" width="4.28125" style="50" customWidth="1"/>
    <col min="2" max="2" width="54.28125" style="51" customWidth="1"/>
    <col min="3" max="3" width="18.00390625" style="51" customWidth="1"/>
    <col min="4" max="4" width="4.140625" style="51" customWidth="1"/>
    <col min="5" max="5" width="10.8515625" style="51" customWidth="1"/>
    <col min="6" max="16384" width="8.8515625" style="51" customWidth="1"/>
  </cols>
  <sheetData>
    <row r="1" spans="2:3" ht="12.75">
      <c r="B1" s="50"/>
      <c r="C1" s="50" t="s">
        <v>7</v>
      </c>
    </row>
    <row r="2" spans="2:3" ht="12.75">
      <c r="B2" s="50"/>
      <c r="C2" s="50"/>
    </row>
    <row r="3" spans="2:3" ht="12.75">
      <c r="B3" s="52"/>
      <c r="C3" s="53" t="s">
        <v>69</v>
      </c>
    </row>
    <row r="4" spans="2:3" ht="12.75">
      <c r="B4" s="50"/>
      <c r="C4" s="53" t="s">
        <v>70</v>
      </c>
    </row>
    <row r="5" spans="2:3" ht="12.75">
      <c r="B5" s="50"/>
      <c r="C5" s="50"/>
    </row>
    <row r="6" spans="2:3" ht="12.75">
      <c r="B6" s="53"/>
      <c r="C6" s="52" t="s">
        <v>8</v>
      </c>
    </row>
    <row r="8" spans="2:3" ht="12.75">
      <c r="B8" s="52"/>
      <c r="C8" s="289" t="s">
        <v>145</v>
      </c>
    </row>
    <row r="10" ht="12.75">
      <c r="B10" s="70" t="s">
        <v>6</v>
      </c>
    </row>
    <row r="12" spans="1:3" ht="12.75">
      <c r="A12" s="7" t="s">
        <v>240</v>
      </c>
      <c r="B12" s="71"/>
      <c r="C12" s="54"/>
    </row>
    <row r="13" spans="1:3" ht="12.75">
      <c r="A13" s="7" t="s">
        <v>241</v>
      </c>
      <c r="B13" s="71"/>
      <c r="C13" s="54"/>
    </row>
    <row r="14" spans="1:3" ht="12.75">
      <c r="A14" s="20" t="s">
        <v>239</v>
      </c>
      <c r="C14" s="54"/>
    </row>
    <row r="15" spans="1:3" ht="12.75">
      <c r="A15" s="20"/>
      <c r="C15" s="54"/>
    </row>
    <row r="16" spans="1:3" ht="12.75">
      <c r="A16" s="55"/>
      <c r="C16" s="56"/>
    </row>
    <row r="17" spans="1:3" ht="12.75">
      <c r="A17" s="55"/>
      <c r="C17" s="57" t="str">
        <f>'Kopsavilkums_Nr.1'!E11</f>
        <v>Tāme sastādīta: </v>
      </c>
    </row>
    <row r="18" spans="1:3" ht="13.5" customHeight="1">
      <c r="A18" s="403" t="s">
        <v>71</v>
      </c>
      <c r="B18" s="405" t="s">
        <v>9</v>
      </c>
      <c r="C18" s="403" t="s">
        <v>124</v>
      </c>
    </row>
    <row r="19" spans="1:3" ht="12.75">
      <c r="A19" s="404"/>
      <c r="B19" s="406"/>
      <c r="C19" s="407"/>
    </row>
    <row r="20" spans="1:3" ht="12.75">
      <c r="A20" s="58">
        <v>1</v>
      </c>
      <c r="B20" s="58">
        <v>2</v>
      </c>
      <c r="C20" s="59">
        <v>3</v>
      </c>
    </row>
    <row r="21" spans="1:6" ht="12.75">
      <c r="A21" s="60"/>
      <c r="B21" s="61"/>
      <c r="C21" s="62"/>
      <c r="D21" s="63"/>
      <c r="F21" s="20"/>
    </row>
    <row r="22" spans="1:5" ht="12.75">
      <c r="A22" s="60">
        <v>1</v>
      </c>
      <c r="B22" s="61" t="s">
        <v>5</v>
      </c>
      <c r="C22" s="62">
        <f>'Kopsavilkums_Nr.1'!D28</f>
        <v>0</v>
      </c>
      <c r="D22" s="63"/>
      <c r="E22" s="63"/>
    </row>
    <row r="23" spans="1:4" ht="12.75">
      <c r="A23" s="60"/>
      <c r="B23" s="61"/>
      <c r="C23" s="62"/>
      <c r="D23" s="63"/>
    </row>
    <row r="24" spans="1:4" ht="12.75">
      <c r="A24" s="60"/>
      <c r="B24" s="72" t="s">
        <v>39</v>
      </c>
      <c r="C24" s="62">
        <f>SUM(C22:C23)</f>
        <v>0</v>
      </c>
      <c r="D24" s="63"/>
    </row>
    <row r="25" spans="1:4" ht="12.75">
      <c r="A25" s="60"/>
      <c r="B25" s="64"/>
      <c r="C25" s="73"/>
      <c r="D25" s="63"/>
    </row>
    <row r="26" spans="1:4" ht="15.75" customHeight="1">
      <c r="A26" s="65"/>
      <c r="B26" s="74" t="s">
        <v>87</v>
      </c>
      <c r="C26" s="73">
        <f>ROUND(C24*21%,2)</f>
        <v>0</v>
      </c>
      <c r="D26" s="63"/>
    </row>
    <row r="27" spans="1:4" ht="16.5" customHeight="1">
      <c r="A27" s="65"/>
      <c r="B27" s="66" t="s">
        <v>72</v>
      </c>
      <c r="C27" s="73">
        <f>C26+C24</f>
        <v>0</v>
      </c>
      <c r="D27" s="63"/>
    </row>
    <row r="30" ht="12.75"/>
    <row r="31" spans="1:6" s="69" customFormat="1" ht="12.75">
      <c r="A31" s="68"/>
      <c r="B31" s="67"/>
      <c r="C31" s="51"/>
      <c r="D31" s="51"/>
      <c r="E31" s="51"/>
      <c r="F31" s="51"/>
    </row>
    <row r="32" spans="2:6" s="20" customFormat="1" ht="12.75">
      <c r="B32" s="79"/>
      <c r="D32" s="51"/>
      <c r="E32" s="51"/>
      <c r="F32" s="51"/>
    </row>
    <row r="33" spans="2:6" s="20" customFormat="1" ht="12.75">
      <c r="B33" s="20" t="s">
        <v>112</v>
      </c>
      <c r="C33" s="20">
        <f>'Kopsavilkums_Nr.1'!E33</f>
        <v>0</v>
      </c>
      <c r="D33" s="51"/>
      <c r="E33" s="51"/>
      <c r="F33" s="51"/>
    </row>
    <row r="34" spans="2:6" s="20" customFormat="1" ht="12.75">
      <c r="B34" s="20" t="s">
        <v>89</v>
      </c>
      <c r="D34" s="51"/>
      <c r="E34" s="51"/>
      <c r="F34" s="51"/>
    </row>
    <row r="35" spans="4:6" s="20" customFormat="1" ht="12.75">
      <c r="D35" s="51"/>
      <c r="E35" s="51"/>
      <c r="F35" s="51"/>
    </row>
    <row r="36" spans="4:6" s="20" customFormat="1" ht="12.75">
      <c r="D36" s="51"/>
      <c r="E36" s="51"/>
      <c r="F36" s="51"/>
    </row>
    <row r="37" spans="2:6" s="20" customFormat="1" ht="12.75">
      <c r="B37" s="79"/>
      <c r="D37" s="51"/>
      <c r="E37" s="51"/>
      <c r="F37" s="51"/>
    </row>
    <row r="38" spans="4:6" s="20" customFormat="1" ht="12.75">
      <c r="D38" s="51"/>
      <c r="E38" s="51"/>
      <c r="F38" s="51"/>
    </row>
    <row r="39" spans="2:6" s="20" customFormat="1" ht="12.75">
      <c r="B39" s="20" t="s">
        <v>113</v>
      </c>
      <c r="C39" s="20">
        <f>'Kopsavilkums_Nr.1'!E38</f>
        <v>0</v>
      </c>
      <c r="D39" s="51"/>
      <c r="E39" s="51"/>
      <c r="F39" s="51"/>
    </row>
    <row r="40" spans="2:6" s="20" customFormat="1" ht="12.75">
      <c r="B40" s="20" t="s">
        <v>89</v>
      </c>
      <c r="C40" s="20">
        <f>'Kopsavilkums_Nr.1'!E39</f>
        <v>0</v>
      </c>
      <c r="D40" s="51"/>
      <c r="E40" s="51"/>
      <c r="F40" s="51"/>
    </row>
    <row r="41" spans="4:6" s="20" customFormat="1" ht="12.75">
      <c r="D41" s="51"/>
      <c r="E41" s="51"/>
      <c r="F41" s="51"/>
    </row>
    <row r="42" spans="4:6" s="20" customFormat="1" ht="12.75">
      <c r="D42" s="51"/>
      <c r="E42" s="51"/>
      <c r="F42" s="51"/>
    </row>
    <row r="43" spans="3:6" s="20" customFormat="1" ht="12.75">
      <c r="C43" s="51"/>
      <c r="D43" s="51"/>
      <c r="E43" s="51"/>
      <c r="F43" s="51"/>
    </row>
    <row r="44" spans="3:6" s="20" customFormat="1" ht="12.75">
      <c r="C44" s="51"/>
      <c r="D44" s="51"/>
      <c r="E44" s="51"/>
      <c r="F44" s="51"/>
    </row>
    <row r="45" spans="3:6" s="20" customFormat="1" ht="12.75">
      <c r="C45" s="51"/>
      <c r="D45" s="51"/>
      <c r="E45" s="51"/>
      <c r="F45" s="51"/>
    </row>
    <row r="46" spans="3:6" s="20" customFormat="1" ht="12.75">
      <c r="C46" s="51"/>
      <c r="D46" s="51"/>
      <c r="E46" s="51"/>
      <c r="F46" s="51"/>
    </row>
    <row r="47" spans="3:6" s="20" customFormat="1" ht="12.75">
      <c r="C47" s="51"/>
      <c r="D47" s="51"/>
      <c r="E47" s="51"/>
      <c r="F47" s="51"/>
    </row>
    <row r="48" spans="3:6" s="20" customFormat="1" ht="12.75">
      <c r="C48" s="51"/>
      <c r="D48" s="51"/>
      <c r="E48" s="51"/>
      <c r="F48" s="51"/>
    </row>
  </sheetData>
  <sheetProtection selectLockedCells="1" selectUnlockedCells="1"/>
  <mergeCells count="3">
    <mergeCell ref="A18:A19"/>
    <mergeCell ref="B18:B19"/>
    <mergeCell ref="C18:C19"/>
  </mergeCells>
  <printOptions/>
  <pageMargins left="0.99" right="0.2" top="0.63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9"/>
  <sheetViews>
    <sheetView zoomScale="125" zoomScaleNormal="125" zoomScalePageLayoutView="0" workbookViewId="0" topLeftCell="A10">
      <selection activeCell="A8" sqref="A8"/>
    </sheetView>
  </sheetViews>
  <sheetFormatPr defaultColWidth="9.140625" defaultRowHeight="12.75"/>
  <cols>
    <col min="1" max="1" width="4.00390625" style="20" customWidth="1"/>
    <col min="2" max="2" width="8.140625" style="20" customWidth="1"/>
    <col min="3" max="3" width="26.57421875" style="20" customWidth="1"/>
    <col min="4" max="4" width="11.8515625" style="20" customWidth="1"/>
    <col min="5" max="5" width="10.28125" style="20" customWidth="1"/>
    <col min="6" max="7" width="9.8515625" style="20" customWidth="1"/>
    <col min="8" max="8" width="9.57421875" style="20" customWidth="1"/>
    <col min="9" max="16384" width="9.140625" style="20" customWidth="1"/>
  </cols>
  <sheetData>
    <row r="1" ht="11.25">
      <c r="A1" s="20" t="s">
        <v>10</v>
      </c>
    </row>
    <row r="2" spans="1:8" ht="11.25">
      <c r="A2" s="411" t="s">
        <v>11</v>
      </c>
      <c r="B2" s="411"/>
      <c r="C2" s="411"/>
      <c r="D2" s="411"/>
      <c r="E2" s="411"/>
      <c r="F2" s="411"/>
      <c r="G2" s="411"/>
      <c r="H2" s="411"/>
    </row>
    <row r="3" spans="1:8" ht="11.25">
      <c r="A3" s="412" t="s">
        <v>5</v>
      </c>
      <c r="B3" s="412"/>
      <c r="C3" s="412"/>
      <c r="D3" s="412"/>
      <c r="E3" s="412"/>
      <c r="F3" s="412"/>
      <c r="G3" s="412"/>
      <c r="H3" s="412"/>
    </row>
    <row r="4" spans="1:6" ht="11.25">
      <c r="A4" s="413"/>
      <c r="B4" s="413"/>
      <c r="C4" s="413"/>
      <c r="D4" s="413"/>
      <c r="E4" s="413"/>
      <c r="F4" s="413"/>
    </row>
    <row r="5" spans="1:8" ht="11.25" customHeight="1">
      <c r="A5" s="20" t="str">
        <f>Koptāme!A12</f>
        <v>Būves nosaukums: Ainažu kultūras nams</v>
      </c>
      <c r="B5" s="8"/>
      <c r="C5" s="8"/>
      <c r="D5" s="8"/>
      <c r="E5" s="8"/>
      <c r="F5" s="8"/>
      <c r="G5" s="8"/>
      <c r="H5" s="8"/>
    </row>
    <row r="6" spans="1:8" ht="11.25" customHeight="1">
      <c r="A6" s="20" t="str">
        <f>Koptāme!A13</f>
        <v>Objekta nosaukums: Ainažu kultūras nams</v>
      </c>
      <c r="B6" s="8"/>
      <c r="C6" s="8"/>
      <c r="D6" s="8"/>
      <c r="E6" s="8"/>
      <c r="F6" s="8"/>
      <c r="G6" s="8"/>
      <c r="H6" s="8"/>
    </row>
    <row r="7" ht="11.25">
      <c r="A7" s="20" t="str">
        <f>Koptāme!A14</f>
        <v>Objekta adrese: Valdemāra iela 50, Ainaži, Salacgrīvas nov.</v>
      </c>
    </row>
    <row r="8" ht="11.25">
      <c r="A8" s="20" t="s">
        <v>412</v>
      </c>
    </row>
    <row r="9" spans="3:6" ht="11.25">
      <c r="C9" s="78"/>
      <c r="E9" s="79" t="s">
        <v>13</v>
      </c>
      <c r="F9" s="80">
        <f>D28</f>
        <v>0</v>
      </c>
    </row>
    <row r="10" spans="2:6" ht="11.25">
      <c r="B10" s="38"/>
      <c r="C10" s="81"/>
      <c r="E10" s="39" t="s">
        <v>56</v>
      </c>
      <c r="F10" s="80">
        <f>H22</f>
        <v>0</v>
      </c>
    </row>
    <row r="11" ht="11.25">
      <c r="E11" s="107" t="s">
        <v>411</v>
      </c>
    </row>
    <row r="12" ht="11.25">
      <c r="A12" s="20" t="s">
        <v>12</v>
      </c>
    </row>
    <row r="13" spans="1:8" ht="11.25">
      <c r="A13" s="414" t="s">
        <v>14</v>
      </c>
      <c r="B13" s="408" t="s">
        <v>15</v>
      </c>
      <c r="C13" s="408" t="s">
        <v>16</v>
      </c>
      <c r="D13" s="408" t="s">
        <v>393</v>
      </c>
      <c r="E13" s="408" t="s">
        <v>17</v>
      </c>
      <c r="F13" s="408"/>
      <c r="G13" s="408"/>
      <c r="H13" s="409" t="s">
        <v>18</v>
      </c>
    </row>
    <row r="14" spans="1:8" ht="22.5">
      <c r="A14" s="415"/>
      <c r="B14" s="416"/>
      <c r="C14" s="416"/>
      <c r="D14" s="416"/>
      <c r="E14" s="77" t="s">
        <v>394</v>
      </c>
      <c r="F14" s="77" t="s">
        <v>395</v>
      </c>
      <c r="G14" s="77" t="s">
        <v>396</v>
      </c>
      <c r="H14" s="410"/>
    </row>
    <row r="15" spans="1:8" ht="11.25">
      <c r="A15" s="291"/>
      <c r="B15" s="82"/>
      <c r="C15" s="83"/>
      <c r="D15" s="97"/>
      <c r="E15" s="97"/>
      <c r="F15" s="97"/>
      <c r="G15" s="97"/>
      <c r="H15" s="274"/>
    </row>
    <row r="16" spans="1:8" ht="11.25">
      <c r="A16" s="292">
        <v>1</v>
      </c>
      <c r="B16" s="84" t="s">
        <v>27</v>
      </c>
      <c r="C16" s="85" t="s">
        <v>108</v>
      </c>
      <c r="D16" s="86">
        <f>'AR un BK'!P247</f>
        <v>0</v>
      </c>
      <c r="E16" s="87">
        <f>'AR un BK'!M247</f>
        <v>0</v>
      </c>
      <c r="F16" s="87">
        <f>'AR un BK'!N247</f>
        <v>0</v>
      </c>
      <c r="G16" s="87">
        <f>'AR un BK'!O247</f>
        <v>0</v>
      </c>
      <c r="H16" s="293">
        <f>'AR un BK'!M245</f>
        <v>0</v>
      </c>
    </row>
    <row r="17" spans="1:8" ht="11.25">
      <c r="A17" s="292">
        <f>A16+1</f>
        <v>2</v>
      </c>
      <c r="B17" s="84" t="s">
        <v>28</v>
      </c>
      <c r="C17" s="85" t="s">
        <v>63</v>
      </c>
      <c r="D17" s="86">
        <f>'EL sadaļa'!P38</f>
        <v>0</v>
      </c>
      <c r="E17" s="87">
        <f>'EL sadaļa'!M38</f>
        <v>0</v>
      </c>
      <c r="F17" s="87">
        <f>'EL sadaļa'!N38</f>
        <v>0</v>
      </c>
      <c r="G17" s="87">
        <f>'EL sadaļa'!O38</f>
        <v>0</v>
      </c>
      <c r="H17" s="293">
        <f>'EL sadaļa'!L36</f>
        <v>0</v>
      </c>
    </row>
    <row r="18" spans="1:8" ht="11.25">
      <c r="A18" s="292">
        <f>A17+1</f>
        <v>3</v>
      </c>
      <c r="B18" s="84" t="s">
        <v>29</v>
      </c>
      <c r="C18" s="85" t="s">
        <v>85</v>
      </c>
      <c r="D18" s="86">
        <f>'ŪK sadaļa'!P31</f>
        <v>0</v>
      </c>
      <c r="E18" s="87">
        <f>'ŪK sadaļa'!M31</f>
        <v>0</v>
      </c>
      <c r="F18" s="87">
        <f>'ŪK sadaļa'!N31</f>
        <v>0</v>
      </c>
      <c r="G18" s="87">
        <f>'ŪK sadaļa'!O31</f>
        <v>0</v>
      </c>
      <c r="H18" s="293">
        <f>'ŪK sadaļa'!L29</f>
        <v>0</v>
      </c>
    </row>
    <row r="19" spans="1:8" ht="11.25">
      <c r="A19" s="292">
        <f>A18+1</f>
        <v>4</v>
      </c>
      <c r="B19" s="84" t="s">
        <v>30</v>
      </c>
      <c r="C19" s="85" t="s">
        <v>76</v>
      </c>
      <c r="D19" s="86">
        <f>Apkure!Q82</f>
        <v>0</v>
      </c>
      <c r="E19" s="87">
        <f>Apkure!N82</f>
        <v>0</v>
      </c>
      <c r="F19" s="87">
        <f>Apkure!O82</f>
        <v>0</v>
      </c>
      <c r="G19" s="87">
        <f>Apkure!P82</f>
        <v>0</v>
      </c>
      <c r="H19" s="293">
        <f>Apkure!M80</f>
        <v>0</v>
      </c>
    </row>
    <row r="20" spans="1:8" ht="11.25">
      <c r="A20" s="292">
        <f>A19+1</f>
        <v>5</v>
      </c>
      <c r="B20" s="84" t="s">
        <v>86</v>
      </c>
      <c r="C20" s="263" t="s">
        <v>111</v>
      </c>
      <c r="D20" s="264">
        <f>UKT_4!P40</f>
        <v>0</v>
      </c>
      <c r="E20" s="265">
        <f>UKT_4!M40</f>
        <v>0</v>
      </c>
      <c r="F20" s="265">
        <f>UKT_4!N40</f>
        <v>0</v>
      </c>
      <c r="G20" s="265">
        <f>UKT_4!O40</f>
        <v>0</v>
      </c>
      <c r="H20" s="294">
        <f>UKT_4!L38</f>
        <v>0</v>
      </c>
    </row>
    <row r="21" spans="1:8" ht="12" thickBot="1">
      <c r="A21" s="295"/>
      <c r="B21" s="88"/>
      <c r="C21" s="89"/>
      <c r="D21" s="90"/>
      <c r="E21" s="91"/>
      <c r="F21" s="91"/>
      <c r="G21" s="91"/>
      <c r="H21" s="296"/>
    </row>
    <row r="22" spans="1:8" ht="11.25">
      <c r="A22" s="297"/>
      <c r="B22" s="92"/>
      <c r="C22" s="93" t="s">
        <v>19</v>
      </c>
      <c r="D22" s="94">
        <f>SUM(D15:D21)</f>
        <v>0</v>
      </c>
      <c r="E22" s="95">
        <f>SUM(E15:E21)</f>
        <v>0</v>
      </c>
      <c r="F22" s="95">
        <f>SUM(F15:F21)</f>
        <v>0</v>
      </c>
      <c r="G22" s="95">
        <f>SUM(G15:G21)</f>
        <v>0</v>
      </c>
      <c r="H22" s="298">
        <f>SUM(H15:H21)</f>
        <v>0</v>
      </c>
    </row>
    <row r="23" spans="1:8" ht="11.25">
      <c r="A23" s="297"/>
      <c r="B23" s="92"/>
      <c r="C23" s="93"/>
      <c r="D23" s="94"/>
      <c r="E23" s="95"/>
      <c r="F23" s="95"/>
      <c r="G23" s="95"/>
      <c r="H23" s="298"/>
    </row>
    <row r="24" spans="1:8" ht="11.25">
      <c r="A24" s="291"/>
      <c r="B24" s="82"/>
      <c r="C24" s="96" t="s">
        <v>401</v>
      </c>
      <c r="D24" s="86">
        <f>ROUND(D22*0,2)</f>
        <v>0</v>
      </c>
      <c r="E24" s="97"/>
      <c r="F24" s="97"/>
      <c r="G24" s="97"/>
      <c r="H24" s="274"/>
    </row>
    <row r="25" spans="1:8" ht="11.25">
      <c r="A25" s="291"/>
      <c r="B25" s="82"/>
      <c r="C25" s="96" t="s">
        <v>20</v>
      </c>
      <c r="D25" s="86">
        <f>D24*0.02</f>
        <v>0</v>
      </c>
      <c r="E25" s="97"/>
      <c r="F25" s="97"/>
      <c r="G25" s="97"/>
      <c r="H25" s="274"/>
    </row>
    <row r="26" spans="1:8" ht="11.25">
      <c r="A26" s="291"/>
      <c r="B26" s="82"/>
      <c r="C26" s="96" t="s">
        <v>402</v>
      </c>
      <c r="D26" s="86">
        <f>ROUND(D22*0,2)</f>
        <v>0</v>
      </c>
      <c r="E26" s="97"/>
      <c r="F26" s="97"/>
      <c r="G26" s="97"/>
      <c r="H26" s="274"/>
    </row>
    <row r="27" spans="1:8" ht="12" thickBot="1">
      <c r="A27" s="291"/>
      <c r="B27" s="82"/>
      <c r="C27" s="98" t="s">
        <v>123</v>
      </c>
      <c r="D27" s="99">
        <f>ROUND(E22*0.2359,2)</f>
        <v>0</v>
      </c>
      <c r="E27" s="100"/>
      <c r="F27" s="100"/>
      <c r="G27" s="100"/>
      <c r="H27" s="299"/>
    </row>
    <row r="28" spans="1:8" ht="11.25">
      <c r="A28" s="291"/>
      <c r="B28" s="82"/>
      <c r="C28" s="93" t="s">
        <v>21</v>
      </c>
      <c r="D28" s="101">
        <f>SUM(D22:D27)-D25</f>
        <v>0</v>
      </c>
      <c r="E28" s="102"/>
      <c r="F28" s="102"/>
      <c r="G28" s="102"/>
      <c r="H28" s="300"/>
    </row>
    <row r="29" spans="1:8" ht="11.25">
      <c r="A29" s="301"/>
      <c r="B29" s="302"/>
      <c r="C29" s="303"/>
      <c r="D29" s="304"/>
      <c r="E29" s="305"/>
      <c r="F29" s="305"/>
      <c r="G29" s="305"/>
      <c r="H29" s="306"/>
    </row>
    <row r="30" spans="3:8" s="7" customFormat="1" ht="11.25">
      <c r="C30" s="103"/>
      <c r="D30" s="287"/>
      <c r="E30" s="104"/>
      <c r="F30" s="104"/>
      <c r="G30" s="104"/>
      <c r="H30" s="105"/>
    </row>
    <row r="31" spans="3:4" ht="11.25">
      <c r="C31" s="7"/>
      <c r="D31" s="105"/>
    </row>
    <row r="32" ht="11.25">
      <c r="B32" s="79"/>
    </row>
    <row r="33" spans="2:4" ht="11.25">
      <c r="B33" s="20" t="s">
        <v>88</v>
      </c>
      <c r="C33" s="106"/>
      <c r="D33" s="106"/>
    </row>
    <row r="34" ht="11.25">
      <c r="C34" s="20" t="s">
        <v>89</v>
      </c>
    </row>
    <row r="35" spans="3:4" ht="11.25">
      <c r="C35" s="7"/>
      <c r="D35" s="7"/>
    </row>
    <row r="36" spans="3:4" ht="11.25">
      <c r="C36" s="7"/>
      <c r="D36" s="7"/>
    </row>
    <row r="38" spans="2:4" ht="11.25">
      <c r="B38" s="20" t="s">
        <v>42</v>
      </c>
      <c r="C38" s="106"/>
      <c r="D38" s="106"/>
    </row>
    <row r="39" spans="2:3" ht="11.25">
      <c r="B39" s="79"/>
      <c r="C39" s="20" t="s">
        <v>89</v>
      </c>
    </row>
  </sheetData>
  <sheetProtection/>
  <mergeCells count="9">
    <mergeCell ref="E13:G13"/>
    <mergeCell ref="H13:H14"/>
    <mergeCell ref="A2:H2"/>
    <mergeCell ref="A3:H3"/>
    <mergeCell ref="A4:F4"/>
    <mergeCell ref="A13:A14"/>
    <mergeCell ref="B13:B14"/>
    <mergeCell ref="C13:C14"/>
    <mergeCell ref="D13:D14"/>
  </mergeCells>
  <printOptions/>
  <pageMargins left="0.99" right="0.2" top="0.64" bottom="0.1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256"/>
  <sheetViews>
    <sheetView showZeros="0" zoomScalePageLayoutView="0" workbookViewId="0" topLeftCell="A229">
      <selection activeCell="A7" sqref="A7:G7"/>
    </sheetView>
  </sheetViews>
  <sheetFormatPr defaultColWidth="9.140625" defaultRowHeight="12.75"/>
  <cols>
    <col min="1" max="1" width="5.28125" style="235" customWidth="1"/>
    <col min="2" max="2" width="6.8515625" style="235" customWidth="1"/>
    <col min="3" max="3" width="53.8515625" style="149" customWidth="1"/>
    <col min="4" max="4" width="5.28125" style="150" customWidth="1"/>
    <col min="5" max="5" width="7.140625" style="151" bestFit="1" customWidth="1"/>
    <col min="6" max="6" width="6.00390625" style="150" customWidth="1"/>
    <col min="7" max="7" width="7.421875" style="150" customWidth="1"/>
    <col min="8" max="8" width="7.7109375" style="150" customWidth="1"/>
    <col min="9" max="9" width="7.28125" style="150" customWidth="1"/>
    <col min="10" max="10" width="7.421875" style="150" customWidth="1"/>
    <col min="11" max="11" width="7.28125" style="150" customWidth="1"/>
    <col min="12" max="12" width="8.57421875" style="150" customWidth="1"/>
    <col min="13" max="13" width="8.140625" style="150" customWidth="1"/>
    <col min="14" max="14" width="8.8515625" style="150" customWidth="1"/>
    <col min="15" max="15" width="8.00390625" style="150" customWidth="1"/>
    <col min="16" max="16" width="9.28125" style="150" customWidth="1"/>
    <col min="17" max="16384" width="9.140625" style="140" customWidth="1"/>
  </cols>
  <sheetData>
    <row r="1" spans="1:16" ht="12.75">
      <c r="A1" s="430" t="s">
        <v>44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6" ht="12.75">
      <c r="A2" s="431" t="s">
        <v>108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</row>
    <row r="3" spans="1:16" ht="12.7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s="142" customFormat="1" ht="12.75">
      <c r="A4" s="142" t="str">
        <f>'Kopsavilkums_Nr.1'!A5</f>
        <v>Būves nosaukums: Ainažu kultūras nams</v>
      </c>
      <c r="B4" s="143"/>
      <c r="C4" s="143"/>
      <c r="D4" s="143"/>
      <c r="E4" s="144"/>
      <c r="F4" s="144"/>
      <c r="G4" s="144"/>
      <c r="H4" s="144"/>
      <c r="I4" s="144"/>
      <c r="J4" s="144"/>
      <c r="K4" s="145"/>
      <c r="L4" s="145"/>
      <c r="M4" s="145"/>
      <c r="N4" s="145"/>
      <c r="O4" s="145"/>
      <c r="P4" s="145"/>
    </row>
    <row r="5" spans="1:16" s="142" customFormat="1" ht="12.75">
      <c r="A5" s="142" t="str">
        <f>'Kopsavilkums_Nr.1'!A6</f>
        <v>Objekta nosaukums: Ainažu kultūras nams</v>
      </c>
      <c r="E5" s="146"/>
      <c r="F5" s="146"/>
      <c r="G5" s="146"/>
      <c r="H5" s="146"/>
      <c r="I5" s="146"/>
      <c r="J5" s="146"/>
      <c r="K5" s="145"/>
      <c r="L5" s="145"/>
      <c r="M5" s="145"/>
      <c r="N5" s="145"/>
      <c r="O5" s="145"/>
      <c r="P5" s="145"/>
    </row>
    <row r="6" spans="1:16" s="142" customFormat="1" ht="12.75">
      <c r="A6" s="142" t="str">
        <f>'Kopsavilkums_Nr.1'!A7</f>
        <v>Objekta adrese: Valdemāra iela 50, Ainaži, Salacgrīvas nov.</v>
      </c>
      <c r="E6" s="146"/>
      <c r="F6" s="146"/>
      <c r="G6" s="146"/>
      <c r="H6" s="146"/>
      <c r="I6" s="146"/>
      <c r="J6" s="146"/>
      <c r="K6" s="145"/>
      <c r="L6" s="145"/>
      <c r="M6" s="145"/>
      <c r="N6" s="145"/>
      <c r="O6" s="145"/>
      <c r="P6" s="145"/>
    </row>
    <row r="7" spans="1:16" s="147" customFormat="1" ht="12.75">
      <c r="A7" s="432" t="s">
        <v>413</v>
      </c>
      <c r="B7" s="432"/>
      <c r="C7" s="432"/>
      <c r="D7" s="432"/>
      <c r="E7" s="432"/>
      <c r="F7" s="432"/>
      <c r="G7" s="432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12.75">
      <c r="A8" s="148"/>
      <c r="B8" s="148"/>
      <c r="F8" s="152"/>
      <c r="K8" s="139"/>
      <c r="L8" s="9" t="s">
        <v>121</v>
      </c>
      <c r="M8" s="139"/>
      <c r="N8" s="433">
        <f>P247</f>
        <v>0</v>
      </c>
      <c r="O8" s="433"/>
      <c r="P8" s="139"/>
    </row>
    <row r="9" spans="1:16" ht="12.75">
      <c r="A9" s="148"/>
      <c r="B9" s="148"/>
      <c r="F9" s="152"/>
      <c r="L9" s="154" t="str">
        <f>'Kopsavilkums_Nr.1'!E11</f>
        <v>Tāme sastādīta: </v>
      </c>
      <c r="M9" s="155"/>
      <c r="N9" s="153"/>
      <c r="O9" s="155"/>
      <c r="P9" s="155"/>
    </row>
    <row r="10" spans="1:15" ht="12.75">
      <c r="A10" s="156"/>
      <c r="B10" s="156"/>
      <c r="C10" s="157"/>
      <c r="L10" s="139"/>
      <c r="M10" s="139"/>
      <c r="N10" s="139"/>
      <c r="O10" s="139"/>
    </row>
    <row r="11" spans="1:16" s="147" customFormat="1" ht="6" customHeight="1" thickBot="1">
      <c r="A11" s="418" t="s">
        <v>31</v>
      </c>
      <c r="B11" s="421" t="s">
        <v>22</v>
      </c>
      <c r="C11" s="424" t="s">
        <v>23</v>
      </c>
      <c r="D11" s="427" t="s">
        <v>32</v>
      </c>
      <c r="E11" s="434" t="s">
        <v>33</v>
      </c>
      <c r="F11" s="417" t="s">
        <v>24</v>
      </c>
      <c r="G11" s="417"/>
      <c r="H11" s="417"/>
      <c r="I11" s="417"/>
      <c r="J11" s="417"/>
      <c r="K11" s="417"/>
      <c r="L11" s="417" t="s">
        <v>25</v>
      </c>
      <c r="M11" s="417"/>
      <c r="N11" s="417"/>
      <c r="O11" s="417"/>
      <c r="P11" s="417"/>
    </row>
    <row r="12" spans="1:16" s="147" customFormat="1" ht="6.75" customHeight="1" thickBot="1">
      <c r="A12" s="419"/>
      <c r="B12" s="422"/>
      <c r="C12" s="425"/>
      <c r="D12" s="428"/>
      <c r="E12" s="435"/>
      <c r="F12" s="417"/>
      <c r="G12" s="417"/>
      <c r="H12" s="417"/>
      <c r="I12" s="417"/>
      <c r="J12" s="417"/>
      <c r="K12" s="417"/>
      <c r="L12" s="417" t="s">
        <v>34</v>
      </c>
      <c r="M12" s="417"/>
      <c r="N12" s="417" t="s">
        <v>35</v>
      </c>
      <c r="O12" s="417"/>
      <c r="P12" s="417" t="s">
        <v>36</v>
      </c>
    </row>
    <row r="13" spans="1:16" s="147" customFormat="1" ht="44.25" customHeight="1">
      <c r="A13" s="420"/>
      <c r="B13" s="423"/>
      <c r="C13" s="426"/>
      <c r="D13" s="429"/>
      <c r="E13" s="436"/>
      <c r="F13" s="279" t="s">
        <v>37</v>
      </c>
      <c r="G13" s="279" t="s">
        <v>114</v>
      </c>
      <c r="H13" s="279" t="s">
        <v>115</v>
      </c>
      <c r="I13" s="279" t="s">
        <v>116</v>
      </c>
      <c r="J13" s="279" t="s">
        <v>117</v>
      </c>
      <c r="K13" s="279" t="s">
        <v>118</v>
      </c>
      <c r="L13" s="279" t="s">
        <v>38</v>
      </c>
      <c r="M13" s="279" t="s">
        <v>115</v>
      </c>
      <c r="N13" s="279" t="s">
        <v>119</v>
      </c>
      <c r="O13" s="279" t="s">
        <v>117</v>
      </c>
      <c r="P13" s="279" t="s">
        <v>120</v>
      </c>
    </row>
    <row r="14" spans="1:16" s="147" customFormat="1" ht="12.75">
      <c r="A14" s="307" t="s">
        <v>126</v>
      </c>
      <c r="B14" s="307" t="s">
        <v>127</v>
      </c>
      <c r="C14" s="164">
        <f>B14+1</f>
        <v>3</v>
      </c>
      <c r="D14" s="164">
        <f aca="true" t="shared" si="0" ref="D14:P14">C14+1</f>
        <v>4</v>
      </c>
      <c r="E14" s="164">
        <f t="shared" si="0"/>
        <v>5</v>
      </c>
      <c r="F14" s="164">
        <f t="shared" si="0"/>
        <v>6</v>
      </c>
      <c r="G14" s="164">
        <f t="shared" si="0"/>
        <v>7</v>
      </c>
      <c r="H14" s="164">
        <f t="shared" si="0"/>
        <v>8</v>
      </c>
      <c r="I14" s="164">
        <f t="shared" si="0"/>
        <v>9</v>
      </c>
      <c r="J14" s="164">
        <f t="shared" si="0"/>
        <v>10</v>
      </c>
      <c r="K14" s="164">
        <f t="shared" si="0"/>
        <v>11</v>
      </c>
      <c r="L14" s="164">
        <f t="shared" si="0"/>
        <v>12</v>
      </c>
      <c r="M14" s="164">
        <f t="shared" si="0"/>
        <v>13</v>
      </c>
      <c r="N14" s="164">
        <f t="shared" si="0"/>
        <v>14</v>
      </c>
      <c r="O14" s="164">
        <f t="shared" si="0"/>
        <v>15</v>
      </c>
      <c r="P14" s="164">
        <f t="shared" si="0"/>
        <v>16</v>
      </c>
    </row>
    <row r="15" spans="1:16" s="147" customFormat="1" ht="12.75">
      <c r="A15" s="164"/>
      <c r="B15" s="43"/>
      <c r="C15" s="315" t="s">
        <v>141</v>
      </c>
      <c r="D15" s="166"/>
      <c r="E15" s="167"/>
      <c r="F15" s="168"/>
      <c r="G15" s="41"/>
      <c r="H15" s="42"/>
      <c r="I15" s="170"/>
      <c r="J15" s="170"/>
      <c r="K15" s="170"/>
      <c r="L15" s="169"/>
      <c r="M15" s="170"/>
      <c r="N15" s="170"/>
      <c r="O15" s="170"/>
      <c r="P15" s="170"/>
    </row>
    <row r="16" spans="1:16" s="147" customFormat="1" ht="12.75">
      <c r="A16" s="164">
        <v>1</v>
      </c>
      <c r="B16" s="43" t="s">
        <v>105</v>
      </c>
      <c r="C16" s="285" t="s">
        <v>142</v>
      </c>
      <c r="D16" s="166" t="s">
        <v>55</v>
      </c>
      <c r="E16" s="167">
        <v>1</v>
      </c>
      <c r="F16" s="168"/>
      <c r="G16" s="41"/>
      <c r="H16" s="42"/>
      <c r="I16" s="170"/>
      <c r="J16" s="170"/>
      <c r="K16" s="170">
        <f>H16+I16+J16</f>
        <v>0</v>
      </c>
      <c r="L16" s="169">
        <f>ROUND(E16*F16,2)</f>
        <v>0</v>
      </c>
      <c r="M16" s="170">
        <f>ROUND(E16*H16,2)</f>
        <v>0</v>
      </c>
      <c r="N16" s="170">
        <f>ROUND(E16*I16,2)</f>
        <v>0</v>
      </c>
      <c r="O16" s="170">
        <f>ROUND(E16*J16,2)</f>
        <v>0</v>
      </c>
      <c r="P16" s="170">
        <f>O16+N16+M16</f>
        <v>0</v>
      </c>
    </row>
    <row r="17" spans="1:16" s="147" customFormat="1" ht="12.75">
      <c r="A17" s="164">
        <f>A16+1</f>
        <v>2</v>
      </c>
      <c r="B17" s="43" t="s">
        <v>78</v>
      </c>
      <c r="C17" s="285" t="s">
        <v>144</v>
      </c>
      <c r="D17" s="166" t="s">
        <v>55</v>
      </c>
      <c r="E17" s="167">
        <v>1</v>
      </c>
      <c r="F17" s="168"/>
      <c r="G17" s="41"/>
      <c r="H17" s="42"/>
      <c r="I17" s="170"/>
      <c r="J17" s="170"/>
      <c r="K17" s="170">
        <f>H17+I17+J17</f>
        <v>0</v>
      </c>
      <c r="L17" s="169">
        <f>ROUND(E17*F17,2)</f>
        <v>0</v>
      </c>
      <c r="M17" s="170">
        <f>ROUND(E17*H17,2)</f>
        <v>0</v>
      </c>
      <c r="N17" s="170">
        <f>ROUND(E17*I17,2)</f>
        <v>0</v>
      </c>
      <c r="O17" s="170">
        <f>ROUND(E17*J17,2)</f>
        <v>0</v>
      </c>
      <c r="P17" s="170">
        <f>O17+N17+M17</f>
        <v>0</v>
      </c>
    </row>
    <row r="18" spans="1:16" s="147" customFormat="1" ht="12.75">
      <c r="A18" s="164">
        <f>A17+1</f>
        <v>3</v>
      </c>
      <c r="B18" s="43" t="s">
        <v>78</v>
      </c>
      <c r="C18" s="165" t="s">
        <v>143</v>
      </c>
      <c r="D18" s="166" t="s">
        <v>55</v>
      </c>
      <c r="E18" s="167">
        <v>1</v>
      </c>
      <c r="F18" s="168"/>
      <c r="G18" s="41"/>
      <c r="H18" s="42"/>
      <c r="I18" s="170"/>
      <c r="J18" s="170"/>
      <c r="K18" s="170">
        <f>H18+I18+J18</f>
        <v>0</v>
      </c>
      <c r="L18" s="169">
        <f>ROUND(E18*F18,2)</f>
        <v>0</v>
      </c>
      <c r="M18" s="170">
        <f>ROUND(E18*H18,2)</f>
        <v>0</v>
      </c>
      <c r="N18" s="170">
        <f>ROUND(E18*I18,2)</f>
        <v>0</v>
      </c>
      <c r="O18" s="170">
        <f>ROUND(E18*J18,2)</f>
        <v>0</v>
      </c>
      <c r="P18" s="170">
        <f>O18+N18+M18</f>
        <v>0</v>
      </c>
    </row>
    <row r="19" spans="1:16" s="147" customFormat="1" ht="25.5">
      <c r="A19" s="164">
        <f>A18+1</f>
        <v>4</v>
      </c>
      <c r="B19" s="43" t="s">
        <v>78</v>
      </c>
      <c r="C19" s="285" t="s">
        <v>381</v>
      </c>
      <c r="D19" s="166" t="s">
        <v>55</v>
      </c>
      <c r="E19" s="167">
        <v>1</v>
      </c>
      <c r="F19" s="168"/>
      <c r="G19" s="41"/>
      <c r="H19" s="42"/>
      <c r="I19" s="170"/>
      <c r="J19" s="170"/>
      <c r="K19" s="170">
        <f>H19+I19+J19</f>
        <v>0</v>
      </c>
      <c r="L19" s="169">
        <f>ROUND(E19*F19,2)</f>
        <v>0</v>
      </c>
      <c r="M19" s="170">
        <f>ROUND(E19*H19,2)</f>
        <v>0</v>
      </c>
      <c r="N19" s="170">
        <f>ROUND(E19*I19,2)</f>
        <v>0</v>
      </c>
      <c r="O19" s="170">
        <f>ROUND(E19*J19,2)</f>
        <v>0</v>
      </c>
      <c r="P19" s="170">
        <f>O19+N19+M19</f>
        <v>0</v>
      </c>
    </row>
    <row r="20" spans="1:16" s="147" customFormat="1" ht="12.75">
      <c r="A20" s="164">
        <f>A19+1</f>
        <v>5</v>
      </c>
      <c r="B20" s="43" t="s">
        <v>78</v>
      </c>
      <c r="C20" s="285" t="s">
        <v>382</v>
      </c>
      <c r="D20" s="166" t="s">
        <v>107</v>
      </c>
      <c r="E20" s="167">
        <v>8</v>
      </c>
      <c r="F20" s="168"/>
      <c r="G20" s="41"/>
      <c r="H20" s="42"/>
      <c r="I20" s="170"/>
      <c r="J20" s="170"/>
      <c r="K20" s="170">
        <f>H20+I20+J20</f>
        <v>0</v>
      </c>
      <c r="L20" s="169">
        <f>ROUND(E20*F20,2)</f>
        <v>0</v>
      </c>
      <c r="M20" s="170">
        <f>ROUND(E20*H20,2)</f>
        <v>0</v>
      </c>
      <c r="N20" s="170">
        <f>ROUND(E20*I20,2)</f>
        <v>0</v>
      </c>
      <c r="O20" s="170">
        <f>ROUND(E20*J20,2)</f>
        <v>0</v>
      </c>
      <c r="P20" s="170">
        <f>O20+N20+M20</f>
        <v>0</v>
      </c>
    </row>
    <row r="21" spans="1:16" s="147" customFormat="1" ht="12.75">
      <c r="A21" s="159"/>
      <c r="B21" s="255"/>
      <c r="C21" s="160" t="s">
        <v>286</v>
      </c>
      <c r="D21" s="161"/>
      <c r="E21" s="162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</row>
    <row r="22" spans="1:16" s="147" customFormat="1" ht="25.5">
      <c r="A22" s="164">
        <f>A20+1</f>
        <v>6</v>
      </c>
      <c r="B22" s="43" t="s">
        <v>105</v>
      </c>
      <c r="C22" s="285" t="s">
        <v>269</v>
      </c>
      <c r="D22" s="166" t="s">
        <v>95</v>
      </c>
      <c r="E22" s="167">
        <v>10.56</v>
      </c>
      <c r="F22" s="168"/>
      <c r="G22" s="41"/>
      <c r="H22" s="42"/>
      <c r="I22" s="170"/>
      <c r="J22" s="170"/>
      <c r="K22" s="170">
        <f aca="true" t="shared" si="1" ref="K22:K28">H22+I22+J22</f>
        <v>0</v>
      </c>
      <c r="L22" s="169">
        <f aca="true" t="shared" si="2" ref="L22:L28">ROUND(E22*F22,2)</f>
        <v>0</v>
      </c>
      <c r="M22" s="170">
        <f aca="true" t="shared" si="3" ref="M22:M28">ROUND(E22*H22,2)</f>
        <v>0</v>
      </c>
      <c r="N22" s="170">
        <f aca="true" t="shared" si="4" ref="N22:N28">ROUND(E22*I22,2)</f>
        <v>0</v>
      </c>
      <c r="O22" s="170">
        <f aca="true" t="shared" si="5" ref="O22:O28">ROUND(E22*J22,2)</f>
        <v>0</v>
      </c>
      <c r="P22" s="170">
        <f>O22+N22+M22</f>
        <v>0</v>
      </c>
    </row>
    <row r="23" spans="1:16" s="147" customFormat="1" ht="12.75">
      <c r="A23" s="164">
        <f>A22+1</f>
        <v>7</v>
      </c>
      <c r="B23" s="43" t="s">
        <v>105</v>
      </c>
      <c r="C23" s="285" t="s">
        <v>272</v>
      </c>
      <c r="D23" s="166" t="s">
        <v>68</v>
      </c>
      <c r="E23" s="167">
        <v>1.9</v>
      </c>
      <c r="F23" s="168"/>
      <c r="G23" s="41"/>
      <c r="H23" s="42"/>
      <c r="I23" s="170"/>
      <c r="J23" s="170"/>
      <c r="K23" s="170">
        <f t="shared" si="1"/>
        <v>0</v>
      </c>
      <c r="L23" s="169">
        <f t="shared" si="2"/>
        <v>0</v>
      </c>
      <c r="M23" s="170">
        <f t="shared" si="3"/>
        <v>0</v>
      </c>
      <c r="N23" s="170">
        <f t="shared" si="4"/>
        <v>0</v>
      </c>
      <c r="O23" s="170">
        <f t="shared" si="5"/>
        <v>0</v>
      </c>
      <c r="P23" s="170">
        <f>O23+N23+M23</f>
        <v>0</v>
      </c>
    </row>
    <row r="24" spans="1:16" s="147" customFormat="1" ht="25.5">
      <c r="A24" s="164">
        <f>A23+1</f>
        <v>8</v>
      </c>
      <c r="B24" s="43" t="s">
        <v>78</v>
      </c>
      <c r="C24" s="285" t="s">
        <v>270</v>
      </c>
      <c r="D24" s="166" t="s">
        <v>95</v>
      </c>
      <c r="E24" s="167">
        <v>28.740000000000002</v>
      </c>
      <c r="F24" s="168"/>
      <c r="G24" s="41"/>
      <c r="H24" s="42"/>
      <c r="I24" s="170"/>
      <c r="J24" s="170"/>
      <c r="K24" s="170">
        <f t="shared" si="1"/>
        <v>0</v>
      </c>
      <c r="L24" s="169">
        <f t="shared" si="2"/>
        <v>0</v>
      </c>
      <c r="M24" s="170">
        <f t="shared" si="3"/>
        <v>0</v>
      </c>
      <c r="N24" s="170">
        <f t="shared" si="4"/>
        <v>0</v>
      </c>
      <c r="O24" s="170">
        <f t="shared" si="5"/>
        <v>0</v>
      </c>
      <c r="P24" s="170">
        <f>O24+N24+M24</f>
        <v>0</v>
      </c>
    </row>
    <row r="25" spans="1:16" s="147" customFormat="1" ht="25.5">
      <c r="A25" s="164">
        <f>A24+1</f>
        <v>9</v>
      </c>
      <c r="B25" s="43" t="s">
        <v>78</v>
      </c>
      <c r="C25" s="285" t="s">
        <v>271</v>
      </c>
      <c r="D25" s="166" t="s">
        <v>96</v>
      </c>
      <c r="E25" s="167">
        <v>23.1</v>
      </c>
      <c r="F25" s="171"/>
      <c r="G25" s="41"/>
      <c r="H25" s="42"/>
      <c r="I25" s="170"/>
      <c r="J25" s="170"/>
      <c r="K25" s="170">
        <f t="shared" si="1"/>
        <v>0</v>
      </c>
      <c r="L25" s="169">
        <f t="shared" si="2"/>
        <v>0</v>
      </c>
      <c r="M25" s="170">
        <f t="shared" si="3"/>
        <v>0</v>
      </c>
      <c r="N25" s="170">
        <f t="shared" si="4"/>
        <v>0</v>
      </c>
      <c r="O25" s="170">
        <f t="shared" si="5"/>
        <v>0</v>
      </c>
      <c r="P25" s="170">
        <f>O25+N25+M25</f>
        <v>0</v>
      </c>
    </row>
    <row r="26" spans="1:16" s="179" customFormat="1" ht="25.5">
      <c r="A26" s="172">
        <f>A25+1</f>
        <v>10</v>
      </c>
      <c r="B26" s="256" t="s">
        <v>78</v>
      </c>
      <c r="C26" s="283" t="s">
        <v>279</v>
      </c>
      <c r="D26" s="174" t="s">
        <v>95</v>
      </c>
      <c r="E26" s="175">
        <v>25.758000000000003</v>
      </c>
      <c r="F26" s="176"/>
      <c r="G26" s="280"/>
      <c r="H26" s="178"/>
      <c r="I26" s="178"/>
      <c r="J26" s="178"/>
      <c r="K26" s="178">
        <f t="shared" si="1"/>
        <v>0</v>
      </c>
      <c r="L26" s="177">
        <f t="shared" si="2"/>
        <v>0</v>
      </c>
      <c r="M26" s="178">
        <f t="shared" si="3"/>
        <v>0</v>
      </c>
      <c r="N26" s="178">
        <f t="shared" si="4"/>
        <v>0</v>
      </c>
      <c r="O26" s="178">
        <f t="shared" si="5"/>
        <v>0</v>
      </c>
      <c r="P26" s="178">
        <f aca="true" t="shared" si="6" ref="P26:P38">O26+N26+M26</f>
        <v>0</v>
      </c>
    </row>
    <row r="27" spans="1:16" s="179" customFormat="1" ht="15.75">
      <c r="A27" s="212"/>
      <c r="B27" s="261"/>
      <c r="C27" s="191" t="s">
        <v>45</v>
      </c>
      <c r="D27" s="190" t="s">
        <v>97</v>
      </c>
      <c r="E27" s="213">
        <v>4.076892</v>
      </c>
      <c r="F27" s="318"/>
      <c r="G27" s="194"/>
      <c r="H27" s="195"/>
      <c r="I27" s="195"/>
      <c r="J27" s="195"/>
      <c r="K27" s="195">
        <f t="shared" si="1"/>
        <v>0</v>
      </c>
      <c r="L27" s="194">
        <f t="shared" si="2"/>
        <v>0</v>
      </c>
      <c r="M27" s="195">
        <f t="shared" si="3"/>
        <v>0</v>
      </c>
      <c r="N27" s="195">
        <f t="shared" si="4"/>
        <v>0</v>
      </c>
      <c r="O27" s="195">
        <f t="shared" si="5"/>
        <v>0</v>
      </c>
      <c r="P27" s="195">
        <f t="shared" si="6"/>
        <v>0</v>
      </c>
    </row>
    <row r="28" spans="1:16" s="179" customFormat="1" ht="12.75">
      <c r="A28" s="180"/>
      <c r="B28" s="257"/>
      <c r="C28" s="286" t="s">
        <v>132</v>
      </c>
      <c r="D28" s="182" t="s">
        <v>133</v>
      </c>
      <c r="E28" s="183">
        <v>2</v>
      </c>
      <c r="F28" s="184"/>
      <c r="G28" s="185"/>
      <c r="H28" s="186"/>
      <c r="I28" s="186"/>
      <c r="J28" s="186"/>
      <c r="K28" s="186">
        <f t="shared" si="1"/>
        <v>0</v>
      </c>
      <c r="L28" s="185">
        <f t="shared" si="2"/>
        <v>0</v>
      </c>
      <c r="M28" s="186">
        <f t="shared" si="3"/>
        <v>0</v>
      </c>
      <c r="N28" s="186">
        <f t="shared" si="4"/>
        <v>0</v>
      </c>
      <c r="O28" s="186">
        <f t="shared" si="5"/>
        <v>0</v>
      </c>
      <c r="P28" s="186">
        <f>O28+N28+M28</f>
        <v>0</v>
      </c>
    </row>
    <row r="29" spans="1:16" s="123" customFormat="1" ht="38.25">
      <c r="A29" s="273">
        <f>A26+1</f>
        <v>11</v>
      </c>
      <c r="B29" s="258" t="s">
        <v>65</v>
      </c>
      <c r="C29" s="119" t="s">
        <v>273</v>
      </c>
      <c r="D29" s="118" t="s">
        <v>90</v>
      </c>
      <c r="E29" s="120">
        <v>44.400000000000006</v>
      </c>
      <c r="F29" s="121"/>
      <c r="G29" s="280"/>
      <c r="H29" s="122"/>
      <c r="I29" s="121"/>
      <c r="J29" s="121"/>
      <c r="K29" s="122">
        <f>J29+I29+H29</f>
        <v>0</v>
      </c>
      <c r="L29" s="198">
        <f>ROUND(F29*E29,2)</f>
        <v>0</v>
      </c>
      <c r="M29" s="122">
        <f>ROUND(H29*E29,2)</f>
        <v>0</v>
      </c>
      <c r="N29" s="122">
        <f>ROUND(I29*E29,2)</f>
        <v>0</v>
      </c>
      <c r="O29" s="122">
        <f>ROUND(J29*E29,2)</f>
        <v>0</v>
      </c>
      <c r="P29" s="122">
        <f t="shared" si="6"/>
        <v>0</v>
      </c>
    </row>
    <row r="30" spans="1:16" s="123" customFormat="1" ht="15.75">
      <c r="A30" s="124"/>
      <c r="B30" s="261"/>
      <c r="C30" s="125" t="s">
        <v>91</v>
      </c>
      <c r="D30" s="124" t="s">
        <v>90</v>
      </c>
      <c r="E30" s="126">
        <v>44.400000000000006</v>
      </c>
      <c r="F30" s="127"/>
      <c r="G30" s="199"/>
      <c r="H30" s="128"/>
      <c r="I30" s="127"/>
      <c r="J30" s="127"/>
      <c r="K30" s="128">
        <f>J30+I30+H30</f>
        <v>0</v>
      </c>
      <c r="L30" s="200">
        <f>ROUND(F30*E30,2)</f>
        <v>0</v>
      </c>
      <c r="M30" s="128">
        <f>ROUND(H30*E30,2)</f>
        <v>0</v>
      </c>
      <c r="N30" s="128">
        <f>ROUND(I30*E30,2)</f>
        <v>0</v>
      </c>
      <c r="O30" s="128">
        <f>ROUND(J30*E30,2)</f>
        <v>0</v>
      </c>
      <c r="P30" s="128">
        <f t="shared" si="6"/>
        <v>0</v>
      </c>
    </row>
    <row r="31" spans="1:16" s="123" customFormat="1" ht="15.75">
      <c r="A31" s="124"/>
      <c r="B31" s="261"/>
      <c r="C31" s="125" t="s">
        <v>92</v>
      </c>
      <c r="D31" s="124" t="s">
        <v>90</v>
      </c>
      <c r="E31" s="126">
        <v>44.400000000000006</v>
      </c>
      <c r="F31" s="127"/>
      <c r="G31" s="199"/>
      <c r="H31" s="128"/>
      <c r="I31" s="127"/>
      <c r="J31" s="127"/>
      <c r="K31" s="128">
        <f>J31+I31+H31</f>
        <v>0</v>
      </c>
      <c r="L31" s="200">
        <f>ROUND(F31*E31,2)</f>
        <v>0</v>
      </c>
      <c r="M31" s="128">
        <f>ROUND(H31*E31,2)</f>
        <v>0</v>
      </c>
      <c r="N31" s="128">
        <f>ROUND(I31*E31,2)</f>
        <v>0</v>
      </c>
      <c r="O31" s="128">
        <f>ROUND(J31*E31,2)</f>
        <v>0</v>
      </c>
      <c r="P31" s="128">
        <f t="shared" si="6"/>
        <v>0</v>
      </c>
    </row>
    <row r="32" spans="1:16" s="123" customFormat="1" ht="15.75">
      <c r="A32" s="129"/>
      <c r="B32" s="257"/>
      <c r="C32" s="130" t="s">
        <v>93</v>
      </c>
      <c r="D32" s="129" t="s">
        <v>94</v>
      </c>
      <c r="E32" s="131">
        <v>0.15</v>
      </c>
      <c r="F32" s="132"/>
      <c r="G32" s="201"/>
      <c r="H32" s="133"/>
      <c r="I32" s="132"/>
      <c r="J32" s="132"/>
      <c r="K32" s="133">
        <f>J32+I32+H32</f>
        <v>0</v>
      </c>
      <c r="L32" s="202">
        <f>ROUND(F32*E32,2)</f>
        <v>0</v>
      </c>
      <c r="M32" s="133">
        <f>ROUND(H32*E32,2)</f>
        <v>0</v>
      </c>
      <c r="N32" s="133">
        <f>ROUND(I32*E32,2)</f>
        <v>0</v>
      </c>
      <c r="O32" s="133">
        <f>ROUND(J32*E32,2)</f>
        <v>0</v>
      </c>
      <c r="P32" s="133">
        <f t="shared" si="6"/>
        <v>0</v>
      </c>
    </row>
    <row r="33" spans="1:16" s="189" customFormat="1" ht="15.75">
      <c r="A33" s="174">
        <f>A29+1</f>
        <v>12</v>
      </c>
      <c r="B33" s="258" t="s">
        <v>65</v>
      </c>
      <c r="C33" s="283" t="s">
        <v>274</v>
      </c>
      <c r="D33" s="124" t="s">
        <v>90</v>
      </c>
      <c r="E33" s="187">
        <v>31.086000000000006</v>
      </c>
      <c r="F33" s="188"/>
      <c r="G33" s="280"/>
      <c r="H33" s="178"/>
      <c r="I33" s="178"/>
      <c r="J33" s="178"/>
      <c r="K33" s="178">
        <f aca="true" t="shared" si="7" ref="K33:K38">H33+I33+J33</f>
        <v>0</v>
      </c>
      <c r="L33" s="177">
        <f aca="true" t="shared" si="8" ref="L33:L38">ROUND(E33*F33,2)</f>
        <v>0</v>
      </c>
      <c r="M33" s="178">
        <f aca="true" t="shared" si="9" ref="M33:M38">ROUND(E33*H33,2)</f>
        <v>0</v>
      </c>
      <c r="N33" s="178">
        <f aca="true" t="shared" si="10" ref="N33:N38">ROUND(E33*I33,2)</f>
        <v>0</v>
      </c>
      <c r="O33" s="178">
        <f aca="true" t="shared" si="11" ref="O33:O38">ROUND(E33*J33,2)</f>
        <v>0</v>
      </c>
      <c r="P33" s="178">
        <f t="shared" si="6"/>
        <v>0</v>
      </c>
    </row>
    <row r="34" spans="1:16" s="189" customFormat="1" ht="15.75">
      <c r="A34" s="190"/>
      <c r="B34" s="259"/>
      <c r="C34" s="284" t="s">
        <v>275</v>
      </c>
      <c r="D34" s="124" t="s">
        <v>90</v>
      </c>
      <c r="E34" s="192">
        <v>34.19460000000001</v>
      </c>
      <c r="F34" s="193"/>
      <c r="G34" s="194"/>
      <c r="H34" s="195"/>
      <c r="I34" s="195"/>
      <c r="J34" s="195"/>
      <c r="K34" s="195">
        <f t="shared" si="7"/>
        <v>0</v>
      </c>
      <c r="L34" s="194">
        <f t="shared" si="8"/>
        <v>0</v>
      </c>
      <c r="M34" s="195">
        <f t="shared" si="9"/>
        <v>0</v>
      </c>
      <c r="N34" s="195">
        <f t="shared" si="10"/>
        <v>0</v>
      </c>
      <c r="O34" s="195">
        <f t="shared" si="11"/>
        <v>0</v>
      </c>
      <c r="P34" s="195">
        <f t="shared" si="6"/>
        <v>0</v>
      </c>
    </row>
    <row r="35" spans="1:16" s="189" customFormat="1" ht="12.75">
      <c r="A35" s="182"/>
      <c r="B35" s="260"/>
      <c r="C35" s="286" t="s">
        <v>276</v>
      </c>
      <c r="D35" s="182" t="s">
        <v>26</v>
      </c>
      <c r="E35" s="196">
        <v>1</v>
      </c>
      <c r="F35" s="197"/>
      <c r="G35" s="185"/>
      <c r="H35" s="186"/>
      <c r="I35" s="186"/>
      <c r="J35" s="186"/>
      <c r="K35" s="186">
        <f t="shared" si="7"/>
        <v>0</v>
      </c>
      <c r="L35" s="185">
        <f t="shared" si="8"/>
        <v>0</v>
      </c>
      <c r="M35" s="186">
        <f t="shared" si="9"/>
        <v>0</v>
      </c>
      <c r="N35" s="186">
        <f t="shared" si="10"/>
        <v>0</v>
      </c>
      <c r="O35" s="186">
        <f t="shared" si="11"/>
        <v>0</v>
      </c>
      <c r="P35" s="186">
        <f t="shared" si="6"/>
        <v>0</v>
      </c>
    </row>
    <row r="36" spans="1:16" s="189" customFormat="1" ht="15.75">
      <c r="A36" s="174">
        <f>A33+1</f>
        <v>13</v>
      </c>
      <c r="B36" s="258" t="s">
        <v>65</v>
      </c>
      <c r="C36" s="283" t="s">
        <v>277</v>
      </c>
      <c r="D36" s="174" t="s">
        <v>97</v>
      </c>
      <c r="E36" s="187">
        <v>3.339600000000001</v>
      </c>
      <c r="F36" s="188"/>
      <c r="G36" s="280"/>
      <c r="H36" s="178"/>
      <c r="I36" s="178"/>
      <c r="J36" s="178"/>
      <c r="K36" s="178">
        <f t="shared" si="7"/>
        <v>0</v>
      </c>
      <c r="L36" s="177">
        <f t="shared" si="8"/>
        <v>0</v>
      </c>
      <c r="M36" s="178">
        <f t="shared" si="9"/>
        <v>0</v>
      </c>
      <c r="N36" s="178">
        <f t="shared" si="10"/>
        <v>0</v>
      </c>
      <c r="O36" s="178">
        <f t="shared" si="11"/>
        <v>0</v>
      </c>
      <c r="P36" s="178">
        <f t="shared" si="6"/>
        <v>0</v>
      </c>
    </row>
    <row r="37" spans="1:16" s="189" customFormat="1" ht="15.75">
      <c r="A37" s="190"/>
      <c r="B37" s="259"/>
      <c r="C37" s="284" t="s">
        <v>406</v>
      </c>
      <c r="D37" s="190" t="s">
        <v>97</v>
      </c>
      <c r="E37" s="192">
        <v>3.51</v>
      </c>
      <c r="F37" s="193"/>
      <c r="G37" s="194"/>
      <c r="H37" s="195"/>
      <c r="I37" s="195"/>
      <c r="J37" s="195"/>
      <c r="K37" s="195">
        <f t="shared" si="7"/>
        <v>0</v>
      </c>
      <c r="L37" s="194">
        <f t="shared" si="8"/>
        <v>0</v>
      </c>
      <c r="M37" s="195">
        <f t="shared" si="9"/>
        <v>0</v>
      </c>
      <c r="N37" s="195">
        <f t="shared" si="10"/>
        <v>0</v>
      </c>
      <c r="O37" s="195">
        <f t="shared" si="11"/>
        <v>0</v>
      </c>
      <c r="P37" s="195">
        <f t="shared" si="6"/>
        <v>0</v>
      </c>
    </row>
    <row r="38" spans="1:16" s="189" customFormat="1" ht="12.75">
      <c r="A38" s="182"/>
      <c r="B38" s="260"/>
      <c r="C38" s="181" t="s">
        <v>75</v>
      </c>
      <c r="D38" s="182" t="s">
        <v>73</v>
      </c>
      <c r="E38" s="196">
        <v>1</v>
      </c>
      <c r="F38" s="197"/>
      <c r="G38" s="185"/>
      <c r="H38" s="186"/>
      <c r="I38" s="186"/>
      <c r="J38" s="186"/>
      <c r="K38" s="186">
        <f t="shared" si="7"/>
        <v>0</v>
      </c>
      <c r="L38" s="185">
        <f t="shared" si="8"/>
        <v>0</v>
      </c>
      <c r="M38" s="186">
        <f t="shared" si="9"/>
        <v>0</v>
      </c>
      <c r="N38" s="186">
        <f t="shared" si="10"/>
        <v>0</v>
      </c>
      <c r="O38" s="186">
        <f t="shared" si="11"/>
        <v>0</v>
      </c>
      <c r="P38" s="186">
        <f t="shared" si="6"/>
        <v>0</v>
      </c>
    </row>
    <row r="39" spans="1:16" s="123" customFormat="1" ht="25.5">
      <c r="A39" s="134">
        <f>A36+1</f>
        <v>14</v>
      </c>
      <c r="B39" s="43" t="s">
        <v>78</v>
      </c>
      <c r="C39" s="135" t="s">
        <v>278</v>
      </c>
      <c r="D39" s="166" t="s">
        <v>97</v>
      </c>
      <c r="E39" s="136">
        <v>18.153108</v>
      </c>
      <c r="F39" s="137"/>
      <c r="G39" s="41"/>
      <c r="H39" s="138"/>
      <c r="I39" s="137"/>
      <c r="J39" s="137"/>
      <c r="K39" s="138">
        <f>J39+I39+H39</f>
        <v>0</v>
      </c>
      <c r="L39" s="228">
        <f>ROUND(F39*E39,2)</f>
        <v>0</v>
      </c>
      <c r="M39" s="138">
        <f>ROUND(H39*E39,2)</f>
        <v>0</v>
      </c>
      <c r="N39" s="138">
        <f>ROUND(I39*E39,2)</f>
        <v>0</v>
      </c>
      <c r="O39" s="138">
        <f>ROUND(J39*E39,2)</f>
        <v>0</v>
      </c>
      <c r="P39" s="138">
        <f>O39+N39+M39</f>
        <v>0</v>
      </c>
    </row>
    <row r="40" spans="1:16" s="189" customFormat="1" ht="12.75">
      <c r="A40" s="174">
        <f>A39+1</f>
        <v>15</v>
      </c>
      <c r="B40" s="258" t="s">
        <v>65</v>
      </c>
      <c r="C40" s="283" t="s">
        <v>280</v>
      </c>
      <c r="D40" s="174" t="s">
        <v>68</v>
      </c>
      <c r="E40" s="187">
        <v>9.899999999999999</v>
      </c>
      <c r="F40" s="188"/>
      <c r="G40" s="280"/>
      <c r="H40" s="178"/>
      <c r="I40" s="178"/>
      <c r="J40" s="178"/>
      <c r="K40" s="178">
        <f>H40+I40+J40</f>
        <v>0</v>
      </c>
      <c r="L40" s="177">
        <f>ROUND(E40*F40,2)</f>
        <v>0</v>
      </c>
      <c r="M40" s="178">
        <f>ROUND(E40*H40,2)</f>
        <v>0</v>
      </c>
      <c r="N40" s="178">
        <f aca="true" t="shared" si="12" ref="N40:N50">ROUND(E40*I40,2)</f>
        <v>0</v>
      </c>
      <c r="O40" s="178">
        <f>ROUND(E40*J40,2)</f>
        <v>0</v>
      </c>
      <c r="P40" s="178">
        <f>O40+N40+M40</f>
        <v>0</v>
      </c>
    </row>
    <row r="41" spans="1:16" s="189" customFormat="1" ht="51">
      <c r="A41" s="190"/>
      <c r="B41" s="259"/>
      <c r="C41" s="284" t="s">
        <v>281</v>
      </c>
      <c r="D41" s="190" t="s">
        <v>68</v>
      </c>
      <c r="E41" s="192">
        <v>9.9</v>
      </c>
      <c r="F41" s="193"/>
      <c r="G41" s="194"/>
      <c r="H41" s="195"/>
      <c r="I41" s="195"/>
      <c r="J41" s="195"/>
      <c r="K41" s="195">
        <f>H41+I41+J41</f>
        <v>0</v>
      </c>
      <c r="L41" s="194">
        <f>ROUND(E41*F41,2)</f>
        <v>0</v>
      </c>
      <c r="M41" s="195">
        <f>ROUND(E41*H41,2)</f>
        <v>0</v>
      </c>
      <c r="N41" s="195">
        <f t="shared" si="12"/>
        <v>0</v>
      </c>
      <c r="O41" s="195">
        <f>ROUND(E41*J41,2)</f>
        <v>0</v>
      </c>
      <c r="P41" s="195">
        <f>O41+N41+M41</f>
        <v>0</v>
      </c>
    </row>
    <row r="42" spans="1:16" s="189" customFormat="1" ht="12.75">
      <c r="A42" s="182"/>
      <c r="B42" s="260"/>
      <c r="C42" s="286" t="s">
        <v>47</v>
      </c>
      <c r="D42" s="182" t="s">
        <v>26</v>
      </c>
      <c r="E42" s="196">
        <v>1</v>
      </c>
      <c r="F42" s="197"/>
      <c r="G42" s="185"/>
      <c r="H42" s="186"/>
      <c r="I42" s="186"/>
      <c r="J42" s="186"/>
      <c r="K42" s="186">
        <f aca="true" t="shared" si="13" ref="K42:K48">H42+I42+J42</f>
        <v>0</v>
      </c>
      <c r="L42" s="185">
        <f aca="true" t="shared" si="14" ref="L42:L48">ROUND(E42*F42,2)</f>
        <v>0</v>
      </c>
      <c r="M42" s="186">
        <f aca="true" t="shared" si="15" ref="M42:M48">ROUND(E42*H42,2)</f>
        <v>0</v>
      </c>
      <c r="N42" s="186">
        <f t="shared" si="12"/>
        <v>0</v>
      </c>
      <c r="O42" s="186">
        <f>ROUND(E42*J42,2)</f>
        <v>0</v>
      </c>
      <c r="P42" s="186">
        <f>O42+N42+M42</f>
        <v>0</v>
      </c>
    </row>
    <row r="43" spans="1:16" s="189" customFormat="1" ht="25.5">
      <c r="A43" s="174">
        <f>A40+1</f>
        <v>16</v>
      </c>
      <c r="B43" s="258" t="s">
        <v>101</v>
      </c>
      <c r="C43" s="283" t="s">
        <v>285</v>
      </c>
      <c r="D43" s="118" t="s">
        <v>90</v>
      </c>
      <c r="E43" s="187">
        <v>19.731</v>
      </c>
      <c r="F43" s="188"/>
      <c r="G43" s="280"/>
      <c r="H43" s="178"/>
      <c r="I43" s="178"/>
      <c r="J43" s="178"/>
      <c r="K43" s="178">
        <f t="shared" si="13"/>
        <v>0</v>
      </c>
      <c r="L43" s="177">
        <f t="shared" si="14"/>
        <v>0</v>
      </c>
      <c r="M43" s="178">
        <f t="shared" si="15"/>
        <v>0</v>
      </c>
      <c r="N43" s="178">
        <f t="shared" si="12"/>
        <v>0</v>
      </c>
      <c r="O43" s="178">
        <f>ROUND(E43*J43,2)</f>
        <v>0</v>
      </c>
      <c r="P43" s="178">
        <f>O43+N43+M43</f>
        <v>0</v>
      </c>
    </row>
    <row r="44" spans="1:16" s="189" customFormat="1" ht="15.75">
      <c r="A44" s="190"/>
      <c r="B44" s="259"/>
      <c r="C44" s="284" t="s">
        <v>284</v>
      </c>
      <c r="D44" s="124" t="s">
        <v>90</v>
      </c>
      <c r="E44" s="192">
        <v>20.717550000000003</v>
      </c>
      <c r="F44" s="193"/>
      <c r="G44" s="281"/>
      <c r="H44" s="195"/>
      <c r="I44" s="195"/>
      <c r="J44" s="195"/>
      <c r="K44" s="195">
        <f t="shared" si="13"/>
        <v>0</v>
      </c>
      <c r="L44" s="194">
        <f t="shared" si="14"/>
        <v>0</v>
      </c>
      <c r="M44" s="195">
        <f t="shared" si="15"/>
        <v>0</v>
      </c>
      <c r="N44" s="195">
        <f t="shared" si="12"/>
        <v>0</v>
      </c>
      <c r="O44" s="195">
        <f aca="true" t="shared" si="16" ref="O44:O49">ROUND(E44*J44,2)</f>
        <v>0</v>
      </c>
      <c r="P44" s="195">
        <f aca="true" t="shared" si="17" ref="P44:P49">O44+N44+M44</f>
        <v>0</v>
      </c>
    </row>
    <row r="45" spans="1:16" s="189" customFormat="1" ht="15.75">
      <c r="A45" s="190"/>
      <c r="B45" s="259"/>
      <c r="C45" s="284" t="s">
        <v>282</v>
      </c>
      <c r="D45" s="124" t="s">
        <v>94</v>
      </c>
      <c r="E45" s="192">
        <v>1.2331875</v>
      </c>
      <c r="F45" s="193"/>
      <c r="G45" s="194"/>
      <c r="H45" s="195"/>
      <c r="I45" s="195"/>
      <c r="J45" s="195"/>
      <c r="K45" s="195">
        <f t="shared" si="13"/>
        <v>0</v>
      </c>
      <c r="L45" s="194">
        <f t="shared" si="14"/>
        <v>0</v>
      </c>
      <c r="M45" s="195">
        <f t="shared" si="15"/>
        <v>0</v>
      </c>
      <c r="N45" s="195">
        <f t="shared" si="12"/>
        <v>0</v>
      </c>
      <c r="O45" s="195">
        <f t="shared" si="16"/>
        <v>0</v>
      </c>
      <c r="P45" s="195">
        <f t="shared" si="17"/>
        <v>0</v>
      </c>
    </row>
    <row r="46" spans="1:16" s="179" customFormat="1" ht="12.75">
      <c r="A46" s="180"/>
      <c r="B46" s="257"/>
      <c r="C46" s="286" t="s">
        <v>132</v>
      </c>
      <c r="D46" s="182" t="s">
        <v>133</v>
      </c>
      <c r="E46" s="183">
        <v>1</v>
      </c>
      <c r="F46" s="184"/>
      <c r="G46" s="185"/>
      <c r="H46" s="186"/>
      <c r="I46" s="186"/>
      <c r="J46" s="186"/>
      <c r="K46" s="186">
        <f t="shared" si="13"/>
        <v>0</v>
      </c>
      <c r="L46" s="185">
        <f t="shared" si="14"/>
        <v>0</v>
      </c>
      <c r="M46" s="186">
        <f t="shared" si="15"/>
        <v>0</v>
      </c>
      <c r="N46" s="186">
        <f t="shared" si="12"/>
        <v>0</v>
      </c>
      <c r="O46" s="186">
        <f t="shared" si="16"/>
        <v>0</v>
      </c>
      <c r="P46" s="186">
        <f t="shared" si="17"/>
        <v>0</v>
      </c>
    </row>
    <row r="47" spans="1:16" s="179" customFormat="1" ht="25.5">
      <c r="A47" s="174">
        <f>A43+1</f>
        <v>17</v>
      </c>
      <c r="B47" s="258" t="s">
        <v>101</v>
      </c>
      <c r="C47" s="283" t="s">
        <v>405</v>
      </c>
      <c r="D47" s="174" t="s">
        <v>68</v>
      </c>
      <c r="E47" s="187">
        <v>18.1</v>
      </c>
      <c r="F47" s="188"/>
      <c r="G47" s="280"/>
      <c r="H47" s="178"/>
      <c r="I47" s="178"/>
      <c r="J47" s="178"/>
      <c r="K47" s="178">
        <f t="shared" si="13"/>
        <v>0</v>
      </c>
      <c r="L47" s="177">
        <f t="shared" si="14"/>
        <v>0</v>
      </c>
      <c r="M47" s="178">
        <f t="shared" si="15"/>
        <v>0</v>
      </c>
      <c r="N47" s="178">
        <f t="shared" si="12"/>
        <v>0</v>
      </c>
      <c r="O47" s="178">
        <f t="shared" si="16"/>
        <v>0</v>
      </c>
      <c r="P47" s="178">
        <f t="shared" si="17"/>
        <v>0</v>
      </c>
    </row>
    <row r="48" spans="1:16" s="179" customFormat="1" ht="25.5">
      <c r="A48" s="212"/>
      <c r="B48" s="261"/>
      <c r="C48" s="284" t="s">
        <v>407</v>
      </c>
      <c r="D48" s="190" t="s">
        <v>68</v>
      </c>
      <c r="E48" s="192">
        <v>18.1</v>
      </c>
      <c r="F48" s="193"/>
      <c r="G48" s="194"/>
      <c r="H48" s="195"/>
      <c r="I48" s="195"/>
      <c r="J48" s="195"/>
      <c r="K48" s="195">
        <f t="shared" si="13"/>
        <v>0</v>
      </c>
      <c r="L48" s="194">
        <f t="shared" si="14"/>
        <v>0</v>
      </c>
      <c r="M48" s="195">
        <f t="shared" si="15"/>
        <v>0</v>
      </c>
      <c r="N48" s="195">
        <f t="shared" si="12"/>
        <v>0</v>
      </c>
      <c r="O48" s="195">
        <f t="shared" si="16"/>
        <v>0</v>
      </c>
      <c r="P48" s="195">
        <f t="shared" si="17"/>
        <v>0</v>
      </c>
    </row>
    <row r="49" spans="1:16" s="179" customFormat="1" ht="12.75">
      <c r="A49" s="180"/>
      <c r="B49" s="257"/>
      <c r="C49" s="286" t="s">
        <v>283</v>
      </c>
      <c r="D49" s="182" t="s">
        <v>26</v>
      </c>
      <c r="E49" s="196">
        <v>1</v>
      </c>
      <c r="F49" s="197"/>
      <c r="G49" s="185"/>
      <c r="H49" s="186"/>
      <c r="I49" s="186"/>
      <c r="J49" s="186"/>
      <c r="K49" s="186">
        <f>H49+I49+J49</f>
        <v>0</v>
      </c>
      <c r="L49" s="185">
        <f>ROUND(E49*F49,2)</f>
        <v>0</v>
      </c>
      <c r="M49" s="186">
        <f>ROUND(E49*H49,2)</f>
        <v>0</v>
      </c>
      <c r="N49" s="186">
        <f t="shared" si="12"/>
        <v>0</v>
      </c>
      <c r="O49" s="186">
        <f t="shared" si="16"/>
        <v>0</v>
      </c>
      <c r="P49" s="186">
        <f t="shared" si="17"/>
        <v>0</v>
      </c>
    </row>
    <row r="50" spans="1:16" s="179" customFormat="1" ht="51">
      <c r="A50" s="166">
        <f>A47+1</f>
        <v>18</v>
      </c>
      <c r="B50" s="262" t="s">
        <v>101</v>
      </c>
      <c r="C50" s="285" t="s">
        <v>298</v>
      </c>
      <c r="D50" s="166" t="s">
        <v>26</v>
      </c>
      <c r="E50" s="218">
        <v>1</v>
      </c>
      <c r="F50" s="395"/>
      <c r="G50" s="41"/>
      <c r="H50" s="170"/>
      <c r="I50" s="170"/>
      <c r="J50" s="170"/>
      <c r="K50" s="170">
        <f>H50+I50+J50</f>
        <v>0</v>
      </c>
      <c r="L50" s="169">
        <f>ROUND(E50*F50,2)</f>
        <v>0</v>
      </c>
      <c r="M50" s="170">
        <f>ROUND(E50*H50,2)</f>
        <v>0</v>
      </c>
      <c r="N50" s="170">
        <f t="shared" si="12"/>
        <v>0</v>
      </c>
      <c r="O50" s="170">
        <f>ROUND(E50*J50,2)</f>
        <v>0</v>
      </c>
      <c r="P50" s="170">
        <f>O50+N50+M50</f>
        <v>0</v>
      </c>
    </row>
    <row r="51" spans="1:16" s="147" customFormat="1" ht="12.75">
      <c r="A51" s="159"/>
      <c r="B51" s="255"/>
      <c r="C51" s="160" t="s">
        <v>287</v>
      </c>
      <c r="D51" s="161"/>
      <c r="E51" s="162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</row>
    <row r="52" spans="1:16" s="147" customFormat="1" ht="15.75">
      <c r="A52" s="164">
        <f>A50+1</f>
        <v>19</v>
      </c>
      <c r="B52" s="43" t="s">
        <v>105</v>
      </c>
      <c r="C52" s="285" t="s">
        <v>288</v>
      </c>
      <c r="D52" s="166" t="s">
        <v>95</v>
      </c>
      <c r="E52" s="167">
        <v>6.51</v>
      </c>
      <c r="F52" s="168"/>
      <c r="G52" s="41"/>
      <c r="H52" s="42"/>
      <c r="I52" s="170"/>
      <c r="J52" s="170"/>
      <c r="K52" s="170">
        <f>H52+I52+J52</f>
        <v>0</v>
      </c>
      <c r="L52" s="169">
        <f>ROUND(E52*F52,2)</f>
        <v>0</v>
      </c>
      <c r="M52" s="170">
        <f>ROUND(E52*H52,2)</f>
        <v>0</v>
      </c>
      <c r="N52" s="170">
        <f>ROUND(E52*I52,2)</f>
        <v>0</v>
      </c>
      <c r="O52" s="170">
        <f>ROUND(E52*J52,2)</f>
        <v>0</v>
      </c>
      <c r="P52" s="170">
        <f>O52+N52+M52</f>
        <v>0</v>
      </c>
    </row>
    <row r="53" spans="1:16" s="179" customFormat="1" ht="25.5">
      <c r="A53" s="172">
        <f>A52+1</f>
        <v>20</v>
      </c>
      <c r="B53" s="256" t="s">
        <v>78</v>
      </c>
      <c r="C53" s="283" t="s">
        <v>289</v>
      </c>
      <c r="D53" s="174" t="s">
        <v>95</v>
      </c>
      <c r="E53" s="319">
        <v>8.19</v>
      </c>
      <c r="F53" s="176"/>
      <c r="G53" s="280"/>
      <c r="H53" s="178"/>
      <c r="I53" s="178"/>
      <c r="J53" s="178"/>
      <c r="K53" s="178">
        <f>H53+I53+J53</f>
        <v>0</v>
      </c>
      <c r="L53" s="177">
        <f>ROUND(E53*F53,2)</f>
        <v>0</v>
      </c>
      <c r="M53" s="178">
        <f>ROUND(E53*H53,2)</f>
        <v>0</v>
      </c>
      <c r="N53" s="178">
        <f>ROUND(E53*I53,2)</f>
        <v>0</v>
      </c>
      <c r="O53" s="178">
        <f>ROUND(E53*J53,2)</f>
        <v>0</v>
      </c>
      <c r="P53" s="178">
        <f>O53+N53+M53</f>
        <v>0</v>
      </c>
    </row>
    <row r="54" spans="1:16" s="179" customFormat="1" ht="15.75">
      <c r="A54" s="212"/>
      <c r="B54" s="261"/>
      <c r="C54" s="191" t="s">
        <v>45</v>
      </c>
      <c r="D54" s="190" t="s">
        <v>97</v>
      </c>
      <c r="E54" s="213">
        <v>1.3267799999999998</v>
      </c>
      <c r="F54" s="318"/>
      <c r="G54" s="194"/>
      <c r="H54" s="195"/>
      <c r="I54" s="195"/>
      <c r="J54" s="195"/>
      <c r="K54" s="195">
        <f>H54+I54+J54</f>
        <v>0</v>
      </c>
      <c r="L54" s="194">
        <f>ROUND(E54*F54,2)</f>
        <v>0</v>
      </c>
      <c r="M54" s="195">
        <f>ROUND(E54*H54,2)</f>
        <v>0</v>
      </c>
      <c r="N54" s="195">
        <f>ROUND(E54*I54,2)</f>
        <v>0</v>
      </c>
      <c r="O54" s="195">
        <f>ROUND(E54*J54,2)</f>
        <v>0</v>
      </c>
      <c r="P54" s="195">
        <f>O54+N54+M54</f>
        <v>0</v>
      </c>
    </row>
    <row r="55" spans="1:16" s="179" customFormat="1" ht="12.75">
      <c r="A55" s="180"/>
      <c r="B55" s="257"/>
      <c r="C55" s="286" t="s">
        <v>132</v>
      </c>
      <c r="D55" s="182" t="s">
        <v>133</v>
      </c>
      <c r="E55" s="183">
        <v>1</v>
      </c>
      <c r="F55" s="184"/>
      <c r="G55" s="185"/>
      <c r="H55" s="186"/>
      <c r="I55" s="186"/>
      <c r="J55" s="186"/>
      <c r="K55" s="186">
        <f>H55+I55+J55</f>
        <v>0</v>
      </c>
      <c r="L55" s="185">
        <f>ROUND(E55*F55,2)</f>
        <v>0</v>
      </c>
      <c r="M55" s="186">
        <f>ROUND(E55*H55,2)</f>
        <v>0</v>
      </c>
      <c r="N55" s="186">
        <f>ROUND(E55*I55,2)</f>
        <v>0</v>
      </c>
      <c r="O55" s="186">
        <f>ROUND(E55*J55,2)</f>
        <v>0</v>
      </c>
      <c r="P55" s="186">
        <f>O55+N55+M55</f>
        <v>0</v>
      </c>
    </row>
    <row r="56" spans="1:16" s="189" customFormat="1" ht="15.75">
      <c r="A56" s="396">
        <f>A53+1</f>
        <v>21</v>
      </c>
      <c r="B56" s="258" t="s">
        <v>65</v>
      </c>
      <c r="C56" s="283" t="s">
        <v>274</v>
      </c>
      <c r="D56" s="124" t="s">
        <v>90</v>
      </c>
      <c r="E56" s="187">
        <v>7.77</v>
      </c>
      <c r="F56" s="188"/>
      <c r="G56" s="280"/>
      <c r="H56" s="178"/>
      <c r="I56" s="178"/>
      <c r="J56" s="178"/>
      <c r="K56" s="178">
        <f aca="true" t="shared" si="18" ref="K56:K61">H56+I56+J56</f>
        <v>0</v>
      </c>
      <c r="L56" s="177">
        <f aca="true" t="shared" si="19" ref="L56:L61">ROUND(E56*F56,2)</f>
        <v>0</v>
      </c>
      <c r="M56" s="178">
        <f aca="true" t="shared" si="20" ref="M56:M61">ROUND(E56*H56,2)</f>
        <v>0</v>
      </c>
      <c r="N56" s="178">
        <f aca="true" t="shared" si="21" ref="N56:N61">ROUND(E56*I56,2)</f>
        <v>0</v>
      </c>
      <c r="O56" s="178">
        <f aca="true" t="shared" si="22" ref="O56:O61">ROUND(E56*J56,2)</f>
        <v>0</v>
      </c>
      <c r="P56" s="178">
        <f aca="true" t="shared" si="23" ref="P56:P62">O56+N56+M56</f>
        <v>0</v>
      </c>
    </row>
    <row r="57" spans="1:16" s="189" customFormat="1" ht="15.75">
      <c r="A57" s="190"/>
      <c r="B57" s="259"/>
      <c r="C57" s="284" t="s">
        <v>275</v>
      </c>
      <c r="D57" s="124" t="s">
        <v>90</v>
      </c>
      <c r="E57" s="192">
        <v>8.547</v>
      </c>
      <c r="F57" s="193"/>
      <c r="G57" s="194"/>
      <c r="H57" s="195"/>
      <c r="I57" s="195"/>
      <c r="J57" s="195"/>
      <c r="K57" s="195">
        <f t="shared" si="18"/>
        <v>0</v>
      </c>
      <c r="L57" s="194">
        <f t="shared" si="19"/>
        <v>0</v>
      </c>
      <c r="M57" s="195">
        <f t="shared" si="20"/>
        <v>0</v>
      </c>
      <c r="N57" s="195">
        <f t="shared" si="21"/>
        <v>0</v>
      </c>
      <c r="O57" s="195">
        <f t="shared" si="22"/>
        <v>0</v>
      </c>
      <c r="P57" s="195">
        <f t="shared" si="23"/>
        <v>0</v>
      </c>
    </row>
    <row r="58" spans="1:16" s="189" customFormat="1" ht="12.75">
      <c r="A58" s="182"/>
      <c r="B58" s="260"/>
      <c r="C58" s="286" t="s">
        <v>276</v>
      </c>
      <c r="D58" s="182" t="s">
        <v>26</v>
      </c>
      <c r="E58" s="196">
        <v>1</v>
      </c>
      <c r="F58" s="197"/>
      <c r="G58" s="185"/>
      <c r="H58" s="186"/>
      <c r="I58" s="186"/>
      <c r="J58" s="186"/>
      <c r="K58" s="186">
        <f t="shared" si="18"/>
        <v>0</v>
      </c>
      <c r="L58" s="185">
        <f t="shared" si="19"/>
        <v>0</v>
      </c>
      <c r="M58" s="186">
        <f t="shared" si="20"/>
        <v>0</v>
      </c>
      <c r="N58" s="186">
        <f t="shared" si="21"/>
        <v>0</v>
      </c>
      <c r="O58" s="186">
        <f t="shared" si="22"/>
        <v>0</v>
      </c>
      <c r="P58" s="186">
        <f t="shared" si="23"/>
        <v>0</v>
      </c>
    </row>
    <row r="59" spans="1:16" s="189" customFormat="1" ht="15.75">
      <c r="A59" s="174">
        <f>A56+1</f>
        <v>22</v>
      </c>
      <c r="B59" s="258" t="s">
        <v>65</v>
      </c>
      <c r="C59" s="283" t="s">
        <v>290</v>
      </c>
      <c r="D59" s="190" t="s">
        <v>131</v>
      </c>
      <c r="E59" s="187">
        <v>7.77</v>
      </c>
      <c r="F59" s="188"/>
      <c r="G59" s="280"/>
      <c r="H59" s="178"/>
      <c r="I59" s="178"/>
      <c r="J59" s="178"/>
      <c r="K59" s="178">
        <f t="shared" si="18"/>
        <v>0</v>
      </c>
      <c r="L59" s="177">
        <f t="shared" si="19"/>
        <v>0</v>
      </c>
      <c r="M59" s="178">
        <f t="shared" si="20"/>
        <v>0</v>
      </c>
      <c r="N59" s="178">
        <f t="shared" si="21"/>
        <v>0</v>
      </c>
      <c r="O59" s="178">
        <f t="shared" si="22"/>
        <v>0</v>
      </c>
      <c r="P59" s="178">
        <f t="shared" si="23"/>
        <v>0</v>
      </c>
    </row>
    <row r="60" spans="1:16" s="189" customFormat="1" ht="15.75">
      <c r="A60" s="190"/>
      <c r="B60" s="259"/>
      <c r="C60" s="284" t="s">
        <v>406</v>
      </c>
      <c r="D60" s="190" t="s">
        <v>97</v>
      </c>
      <c r="E60" s="192">
        <v>0.98</v>
      </c>
      <c r="F60" s="193"/>
      <c r="G60" s="194"/>
      <c r="H60" s="195"/>
      <c r="I60" s="195"/>
      <c r="J60" s="195"/>
      <c r="K60" s="195">
        <f t="shared" si="18"/>
        <v>0</v>
      </c>
      <c r="L60" s="194">
        <f t="shared" si="19"/>
        <v>0</v>
      </c>
      <c r="M60" s="195">
        <f t="shared" si="20"/>
        <v>0</v>
      </c>
      <c r="N60" s="195">
        <f t="shared" si="21"/>
        <v>0</v>
      </c>
      <c r="O60" s="195">
        <f t="shared" si="22"/>
        <v>0</v>
      </c>
      <c r="P60" s="195">
        <f t="shared" si="23"/>
        <v>0</v>
      </c>
    </row>
    <row r="61" spans="1:16" s="189" customFormat="1" ht="12.75">
      <c r="A61" s="190"/>
      <c r="B61" s="259"/>
      <c r="C61" s="191" t="s">
        <v>75</v>
      </c>
      <c r="D61" s="190" t="s">
        <v>73</v>
      </c>
      <c r="E61" s="192">
        <v>1</v>
      </c>
      <c r="F61" s="193"/>
      <c r="G61" s="194"/>
      <c r="H61" s="195"/>
      <c r="I61" s="195"/>
      <c r="J61" s="195"/>
      <c r="K61" s="195">
        <f t="shared" si="18"/>
        <v>0</v>
      </c>
      <c r="L61" s="194">
        <f t="shared" si="19"/>
        <v>0</v>
      </c>
      <c r="M61" s="195">
        <f t="shared" si="20"/>
        <v>0</v>
      </c>
      <c r="N61" s="195">
        <f t="shared" si="21"/>
        <v>0</v>
      </c>
      <c r="O61" s="195">
        <f t="shared" si="22"/>
        <v>0</v>
      </c>
      <c r="P61" s="195">
        <f t="shared" si="23"/>
        <v>0</v>
      </c>
    </row>
    <row r="62" spans="1:16" s="123" customFormat="1" ht="12.75">
      <c r="A62" s="129"/>
      <c r="B62" s="257"/>
      <c r="C62" s="130" t="s">
        <v>74</v>
      </c>
      <c r="D62" s="129" t="s">
        <v>26</v>
      </c>
      <c r="E62" s="131">
        <v>1</v>
      </c>
      <c r="F62" s="132"/>
      <c r="G62" s="201"/>
      <c r="H62" s="133"/>
      <c r="I62" s="132"/>
      <c r="J62" s="132"/>
      <c r="K62" s="133">
        <f>J62+I62+H62</f>
        <v>0</v>
      </c>
      <c r="L62" s="202">
        <f>ROUND(F62*E62,2)</f>
        <v>0</v>
      </c>
      <c r="M62" s="133">
        <f>ROUND(H62*E62,2)</f>
        <v>0</v>
      </c>
      <c r="N62" s="133">
        <f>ROUND(I62*E62,2)</f>
        <v>0</v>
      </c>
      <c r="O62" s="133">
        <f>ROUND(J62*E62,2)</f>
        <v>0</v>
      </c>
      <c r="P62" s="133">
        <f t="shared" si="23"/>
        <v>0</v>
      </c>
    </row>
    <row r="63" spans="1:16" s="189" customFormat="1" ht="12.75">
      <c r="A63" s="174">
        <f>A59+1</f>
        <v>23</v>
      </c>
      <c r="B63" s="258" t="s">
        <v>65</v>
      </c>
      <c r="C63" s="283" t="s">
        <v>280</v>
      </c>
      <c r="D63" s="174" t="s">
        <v>68</v>
      </c>
      <c r="E63" s="187">
        <v>16.8</v>
      </c>
      <c r="F63" s="188"/>
      <c r="G63" s="280"/>
      <c r="H63" s="178"/>
      <c r="I63" s="178"/>
      <c r="J63" s="178"/>
      <c r="K63" s="178">
        <f>H63+I63+J63</f>
        <v>0</v>
      </c>
      <c r="L63" s="177">
        <f>ROUND(E63*F63,2)</f>
        <v>0</v>
      </c>
      <c r="M63" s="178">
        <f>ROUND(E63*H63,2)</f>
        <v>0</v>
      </c>
      <c r="N63" s="178">
        <f>ROUND(E63*I63,2)</f>
        <v>0</v>
      </c>
      <c r="O63" s="178">
        <f>ROUND(E63*J63,2)</f>
        <v>0</v>
      </c>
      <c r="P63" s="178">
        <f>O63+N63+M63</f>
        <v>0</v>
      </c>
    </row>
    <row r="64" spans="1:16" s="189" customFormat="1" ht="51">
      <c r="A64" s="190"/>
      <c r="B64" s="259"/>
      <c r="C64" s="284" t="s">
        <v>281</v>
      </c>
      <c r="D64" s="190" t="s">
        <v>68</v>
      </c>
      <c r="E64" s="192">
        <v>16.8</v>
      </c>
      <c r="F64" s="193"/>
      <c r="G64" s="194"/>
      <c r="H64" s="195"/>
      <c r="I64" s="195"/>
      <c r="J64" s="195"/>
      <c r="K64" s="195">
        <f>H64+I64+J64</f>
        <v>0</v>
      </c>
      <c r="L64" s="194">
        <f>ROUND(E64*F64,2)</f>
        <v>0</v>
      </c>
      <c r="M64" s="195">
        <f>ROUND(E64*H64,2)</f>
        <v>0</v>
      </c>
      <c r="N64" s="195">
        <f>ROUND(E64*I64,2)</f>
        <v>0</v>
      </c>
      <c r="O64" s="195">
        <f>ROUND(E64*J64,2)</f>
        <v>0</v>
      </c>
      <c r="P64" s="195">
        <f>O64+N64+M64</f>
        <v>0</v>
      </c>
    </row>
    <row r="65" spans="1:16" s="189" customFormat="1" ht="12.75">
      <c r="A65" s="182"/>
      <c r="B65" s="260"/>
      <c r="C65" s="286" t="s">
        <v>47</v>
      </c>
      <c r="D65" s="182" t="s">
        <v>26</v>
      </c>
      <c r="E65" s="196">
        <v>1</v>
      </c>
      <c r="F65" s="197"/>
      <c r="G65" s="185"/>
      <c r="H65" s="186"/>
      <c r="I65" s="186"/>
      <c r="J65" s="186"/>
      <c r="K65" s="186">
        <f>H65+I65+J65</f>
        <v>0</v>
      </c>
      <c r="L65" s="185">
        <f>ROUND(E65*F65,2)</f>
        <v>0</v>
      </c>
      <c r="M65" s="186">
        <f>ROUND(E65*H65,2)</f>
        <v>0</v>
      </c>
      <c r="N65" s="186">
        <f>ROUND(E65*I65,2)</f>
        <v>0</v>
      </c>
      <c r="O65" s="186">
        <f>ROUND(E65*J65,2)</f>
        <v>0</v>
      </c>
      <c r="P65" s="186">
        <f>O65+N65+M65</f>
        <v>0</v>
      </c>
    </row>
    <row r="66" spans="1:16" s="189" customFormat="1" ht="12.75">
      <c r="A66" s="166">
        <f>A63+1</f>
        <v>24</v>
      </c>
      <c r="B66" s="262" t="s">
        <v>101</v>
      </c>
      <c r="C66" s="285" t="s">
        <v>386</v>
      </c>
      <c r="D66" s="134" t="s">
        <v>291</v>
      </c>
      <c r="E66" s="209">
        <v>3</v>
      </c>
      <c r="F66" s="395"/>
      <c r="G66" s="41"/>
      <c r="H66" s="170"/>
      <c r="I66" s="170"/>
      <c r="J66" s="170"/>
      <c r="K66" s="170">
        <f>H66+I66+J66</f>
        <v>0</v>
      </c>
      <c r="L66" s="169">
        <f>ROUND(E66*F66,2)</f>
        <v>0</v>
      </c>
      <c r="M66" s="170">
        <f>ROUND(E66*H66,2)</f>
        <v>0</v>
      </c>
      <c r="N66" s="170">
        <f>ROUND(E66*I66,2)</f>
        <v>0</v>
      </c>
      <c r="O66" s="170">
        <f>ROUND(E66*J66,2)</f>
        <v>0</v>
      </c>
      <c r="P66" s="170">
        <f>O66+N66+M66</f>
        <v>0</v>
      </c>
    </row>
    <row r="67" spans="1:16" s="179" customFormat="1" ht="25.5">
      <c r="A67" s="166">
        <f>A66+1</f>
        <v>25</v>
      </c>
      <c r="B67" s="262" t="s">
        <v>101</v>
      </c>
      <c r="C67" s="285" t="s">
        <v>292</v>
      </c>
      <c r="D67" s="134" t="s">
        <v>291</v>
      </c>
      <c r="E67" s="209">
        <v>3</v>
      </c>
      <c r="F67" s="395"/>
      <c r="G67" s="41"/>
      <c r="H67" s="170"/>
      <c r="I67" s="170"/>
      <c r="J67" s="170"/>
      <c r="K67" s="170">
        <f>H67+I67+J67</f>
        <v>0</v>
      </c>
      <c r="L67" s="169">
        <f>ROUND(E67*F67,2)</f>
        <v>0</v>
      </c>
      <c r="M67" s="170">
        <f>ROUND(E67*H67,2)</f>
        <v>0</v>
      </c>
      <c r="N67" s="170">
        <f>ROUND(E67*I67,2)</f>
        <v>0</v>
      </c>
      <c r="O67" s="170">
        <f>ROUND(E67*J67,2)</f>
        <v>0</v>
      </c>
      <c r="P67" s="170">
        <f>O67+N67+M67</f>
        <v>0</v>
      </c>
    </row>
    <row r="68" spans="1:16" s="147" customFormat="1" ht="12.75">
      <c r="A68" s="159"/>
      <c r="B68" s="255"/>
      <c r="C68" s="160" t="s">
        <v>293</v>
      </c>
      <c r="D68" s="161"/>
      <c r="E68" s="162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</row>
    <row r="69" spans="1:16" s="147" customFormat="1" ht="25.5">
      <c r="A69" s="164">
        <f>A67+1</f>
        <v>26</v>
      </c>
      <c r="B69" s="43" t="s">
        <v>78</v>
      </c>
      <c r="C69" s="285" t="s">
        <v>270</v>
      </c>
      <c r="D69" s="166" t="s">
        <v>95</v>
      </c>
      <c r="E69" s="167">
        <v>34.992999999999995</v>
      </c>
      <c r="F69" s="168"/>
      <c r="G69" s="41"/>
      <c r="H69" s="42"/>
      <c r="I69" s="170"/>
      <c r="J69" s="170"/>
      <c r="K69" s="170">
        <f>H69+I69+J69</f>
        <v>0</v>
      </c>
      <c r="L69" s="169">
        <f>ROUND(E69*F69,2)</f>
        <v>0</v>
      </c>
      <c r="M69" s="170">
        <f>ROUND(E69*H69,2)</f>
        <v>0</v>
      </c>
      <c r="N69" s="170">
        <f>ROUND(E69*I69,2)</f>
        <v>0</v>
      </c>
      <c r="O69" s="170">
        <f>ROUND(E69*J69,2)</f>
        <v>0</v>
      </c>
      <c r="P69" s="170">
        <f>O69+N69+M69</f>
        <v>0</v>
      </c>
    </row>
    <row r="70" spans="1:16" s="147" customFormat="1" ht="25.5">
      <c r="A70" s="164">
        <f>A69+1</f>
        <v>27</v>
      </c>
      <c r="B70" s="43" t="s">
        <v>78</v>
      </c>
      <c r="C70" s="285" t="s">
        <v>271</v>
      </c>
      <c r="D70" s="166" t="s">
        <v>96</v>
      </c>
      <c r="E70" s="167">
        <v>25.257760000000005</v>
      </c>
      <c r="F70" s="171"/>
      <c r="G70" s="41"/>
      <c r="H70" s="42"/>
      <c r="I70" s="170"/>
      <c r="J70" s="170"/>
      <c r="K70" s="170">
        <f>H70+I70+J70</f>
        <v>0</v>
      </c>
      <c r="L70" s="169">
        <f>ROUND(E70*F70,2)</f>
        <v>0</v>
      </c>
      <c r="M70" s="170">
        <f>ROUND(E70*H70,2)</f>
        <v>0</v>
      </c>
      <c r="N70" s="170">
        <f>ROUND(E70*I70,2)</f>
        <v>0</v>
      </c>
      <c r="O70" s="170">
        <f>ROUND(E70*J70,2)</f>
        <v>0</v>
      </c>
      <c r="P70" s="170">
        <f>O70+N70+M70</f>
        <v>0</v>
      </c>
    </row>
    <row r="71" spans="1:16" s="179" customFormat="1" ht="25.5">
      <c r="A71" s="172">
        <f>A70+1</f>
        <v>28</v>
      </c>
      <c r="B71" s="256" t="s">
        <v>78</v>
      </c>
      <c r="C71" s="283" t="s">
        <v>294</v>
      </c>
      <c r="D71" s="174" t="s">
        <v>95</v>
      </c>
      <c r="E71" s="175">
        <v>11.3275</v>
      </c>
      <c r="F71" s="176"/>
      <c r="G71" s="280"/>
      <c r="H71" s="178"/>
      <c r="I71" s="178"/>
      <c r="J71" s="178"/>
      <c r="K71" s="178">
        <f>H71+I71+J71</f>
        <v>0</v>
      </c>
      <c r="L71" s="177">
        <f>ROUND(E71*F71,2)</f>
        <v>0</v>
      </c>
      <c r="M71" s="178">
        <f>ROUND(E71*H71,2)</f>
        <v>0</v>
      </c>
      <c r="N71" s="178">
        <f>ROUND(E71*I71,2)</f>
        <v>0</v>
      </c>
      <c r="O71" s="178">
        <f>ROUND(E71*J71,2)</f>
        <v>0</v>
      </c>
      <c r="P71" s="178">
        <f>O71+N71+M71</f>
        <v>0</v>
      </c>
    </row>
    <row r="72" spans="1:16" s="179" customFormat="1" ht="15.75">
      <c r="A72" s="212"/>
      <c r="B72" s="261"/>
      <c r="C72" s="191" t="s">
        <v>45</v>
      </c>
      <c r="D72" s="190" t="s">
        <v>97</v>
      </c>
      <c r="E72" s="213">
        <v>1.2181725</v>
      </c>
      <c r="F72" s="318"/>
      <c r="G72" s="194"/>
      <c r="H72" s="195"/>
      <c r="I72" s="195"/>
      <c r="J72" s="195"/>
      <c r="K72" s="195">
        <f>H72+I72+J72</f>
        <v>0</v>
      </c>
      <c r="L72" s="194">
        <f>ROUND(E72*F72,2)</f>
        <v>0</v>
      </c>
      <c r="M72" s="195">
        <f>ROUND(E72*H72,2)</f>
        <v>0</v>
      </c>
      <c r="N72" s="195">
        <f>ROUND(E72*I72,2)</f>
        <v>0</v>
      </c>
      <c r="O72" s="195">
        <f>ROUND(E72*J72,2)</f>
        <v>0</v>
      </c>
      <c r="P72" s="195">
        <f>O72+N72+M72</f>
        <v>0</v>
      </c>
    </row>
    <row r="73" spans="1:16" s="179" customFormat="1" ht="12.75">
      <c r="A73" s="180"/>
      <c r="B73" s="257"/>
      <c r="C73" s="286" t="s">
        <v>132</v>
      </c>
      <c r="D73" s="182" t="s">
        <v>133</v>
      </c>
      <c r="E73" s="183">
        <v>1</v>
      </c>
      <c r="F73" s="184"/>
      <c r="G73" s="185"/>
      <c r="H73" s="186"/>
      <c r="I73" s="186"/>
      <c r="J73" s="186"/>
      <c r="K73" s="186">
        <f>H73+I73+J73</f>
        <v>0</v>
      </c>
      <c r="L73" s="185">
        <f>ROUND(E73*F73,2)</f>
        <v>0</v>
      </c>
      <c r="M73" s="186">
        <f>ROUND(E73*H73,2)</f>
        <v>0</v>
      </c>
      <c r="N73" s="186">
        <f>ROUND(E73*I73,2)</f>
        <v>0</v>
      </c>
      <c r="O73" s="186">
        <f>ROUND(E73*J73,2)</f>
        <v>0</v>
      </c>
      <c r="P73" s="186">
        <f>O73+N73+M73</f>
        <v>0</v>
      </c>
    </row>
    <row r="74" spans="1:16" s="123" customFormat="1" ht="38.25">
      <c r="A74" s="273">
        <f>A71+1</f>
        <v>29</v>
      </c>
      <c r="B74" s="258" t="s">
        <v>65</v>
      </c>
      <c r="C74" s="119" t="s">
        <v>301</v>
      </c>
      <c r="D74" s="118" t="s">
        <v>90</v>
      </c>
      <c r="E74" s="120">
        <v>22.5</v>
      </c>
      <c r="F74" s="121"/>
      <c r="G74" s="280"/>
      <c r="H74" s="122"/>
      <c r="I74" s="121"/>
      <c r="J74" s="121"/>
      <c r="K74" s="122">
        <f>J74+I74+H74</f>
        <v>0</v>
      </c>
      <c r="L74" s="198">
        <f>ROUND(F74*E74,2)</f>
        <v>0</v>
      </c>
      <c r="M74" s="122">
        <f>ROUND(H74*E74,2)</f>
        <v>0</v>
      </c>
      <c r="N74" s="122">
        <f>ROUND(I74*E74,2)</f>
        <v>0</v>
      </c>
      <c r="O74" s="122">
        <f>ROUND(J74*E74,2)</f>
        <v>0</v>
      </c>
      <c r="P74" s="122">
        <f aca="true" t="shared" si="24" ref="P74:P85">O74+N74+M74</f>
        <v>0</v>
      </c>
    </row>
    <row r="75" spans="1:16" s="123" customFormat="1" ht="15.75">
      <c r="A75" s="124"/>
      <c r="B75" s="261"/>
      <c r="C75" s="125" t="s">
        <v>91</v>
      </c>
      <c r="D75" s="124" t="s">
        <v>90</v>
      </c>
      <c r="E75" s="126">
        <v>22.5</v>
      </c>
      <c r="F75" s="127"/>
      <c r="G75" s="199"/>
      <c r="H75" s="128"/>
      <c r="I75" s="127"/>
      <c r="J75" s="127"/>
      <c r="K75" s="128">
        <f>J75+I75+H75</f>
        <v>0</v>
      </c>
      <c r="L75" s="200">
        <f>ROUND(F75*E75,2)</f>
        <v>0</v>
      </c>
      <c r="M75" s="128">
        <f>ROUND(H75*E75,2)</f>
        <v>0</v>
      </c>
      <c r="N75" s="128">
        <f>ROUND(I75*E75,2)</f>
        <v>0</v>
      </c>
      <c r="O75" s="128">
        <f>ROUND(J75*E75,2)</f>
        <v>0</v>
      </c>
      <c r="P75" s="128">
        <f t="shared" si="24"/>
        <v>0</v>
      </c>
    </row>
    <row r="76" spans="1:16" s="123" customFormat="1" ht="15.75">
      <c r="A76" s="124"/>
      <c r="B76" s="261"/>
      <c r="C76" s="125" t="s">
        <v>92</v>
      </c>
      <c r="D76" s="124" t="s">
        <v>90</v>
      </c>
      <c r="E76" s="126">
        <v>22.5</v>
      </c>
      <c r="F76" s="127"/>
      <c r="G76" s="199"/>
      <c r="H76" s="128"/>
      <c r="I76" s="127"/>
      <c r="J76" s="127"/>
      <c r="K76" s="128">
        <f>J76+I76+H76</f>
        <v>0</v>
      </c>
      <c r="L76" s="200">
        <f>ROUND(F76*E76,2)</f>
        <v>0</v>
      </c>
      <c r="M76" s="128">
        <f>ROUND(H76*E76,2)</f>
        <v>0</v>
      </c>
      <c r="N76" s="128">
        <f>ROUND(I76*E76,2)</f>
        <v>0</v>
      </c>
      <c r="O76" s="128">
        <f>ROUND(J76*E76,2)</f>
        <v>0</v>
      </c>
      <c r="P76" s="128">
        <f t="shared" si="24"/>
        <v>0</v>
      </c>
    </row>
    <row r="77" spans="1:16" s="123" customFormat="1" ht="15.75">
      <c r="A77" s="129"/>
      <c r="B77" s="257"/>
      <c r="C77" s="130" t="s">
        <v>93</v>
      </c>
      <c r="D77" s="129" t="s">
        <v>94</v>
      </c>
      <c r="E77" s="131">
        <v>0.25</v>
      </c>
      <c r="F77" s="132"/>
      <c r="G77" s="201"/>
      <c r="H77" s="133"/>
      <c r="I77" s="132"/>
      <c r="J77" s="132"/>
      <c r="K77" s="133">
        <f>J77+I77+H77</f>
        <v>0</v>
      </c>
      <c r="L77" s="202">
        <f>ROUND(F77*E77,2)</f>
        <v>0</v>
      </c>
      <c r="M77" s="133">
        <f>ROUND(H77*E77,2)</f>
        <v>0</v>
      </c>
      <c r="N77" s="133">
        <f>ROUND(I77*E77,2)</f>
        <v>0</v>
      </c>
      <c r="O77" s="133">
        <f>ROUND(J77*E77,2)</f>
        <v>0</v>
      </c>
      <c r="P77" s="133">
        <f t="shared" si="24"/>
        <v>0</v>
      </c>
    </row>
    <row r="78" spans="1:16" s="189" customFormat="1" ht="15.75">
      <c r="A78" s="174">
        <f>A74+1</f>
        <v>30</v>
      </c>
      <c r="B78" s="258" t="s">
        <v>65</v>
      </c>
      <c r="C78" s="283" t="s">
        <v>274</v>
      </c>
      <c r="D78" s="124" t="s">
        <v>90</v>
      </c>
      <c r="E78" s="187">
        <v>18.117</v>
      </c>
      <c r="F78" s="188"/>
      <c r="G78" s="280"/>
      <c r="H78" s="178"/>
      <c r="I78" s="178"/>
      <c r="J78" s="178"/>
      <c r="K78" s="178">
        <f aca="true" t="shared" si="25" ref="K78:K85">H78+I78+J78</f>
        <v>0</v>
      </c>
      <c r="L78" s="177">
        <f aca="true" t="shared" si="26" ref="L78:L85">ROUND(E78*F78,2)</f>
        <v>0</v>
      </c>
      <c r="M78" s="178">
        <f aca="true" t="shared" si="27" ref="M78:M85">ROUND(E78*H78,2)</f>
        <v>0</v>
      </c>
      <c r="N78" s="178">
        <f aca="true" t="shared" si="28" ref="N78:N85">ROUND(E78*I78,2)</f>
        <v>0</v>
      </c>
      <c r="O78" s="178">
        <f aca="true" t="shared" si="29" ref="O78:O85">ROUND(E78*J78,2)</f>
        <v>0</v>
      </c>
      <c r="P78" s="178">
        <f t="shared" si="24"/>
        <v>0</v>
      </c>
    </row>
    <row r="79" spans="1:16" s="189" customFormat="1" ht="15.75">
      <c r="A79" s="190"/>
      <c r="B79" s="259"/>
      <c r="C79" s="284" t="s">
        <v>275</v>
      </c>
      <c r="D79" s="124" t="s">
        <v>90</v>
      </c>
      <c r="E79" s="192">
        <v>17.259</v>
      </c>
      <c r="F79" s="193"/>
      <c r="G79" s="194"/>
      <c r="H79" s="195"/>
      <c r="I79" s="195"/>
      <c r="J79" s="195"/>
      <c r="K79" s="195">
        <f t="shared" si="25"/>
        <v>0</v>
      </c>
      <c r="L79" s="194">
        <f t="shared" si="26"/>
        <v>0</v>
      </c>
      <c r="M79" s="195">
        <f t="shared" si="27"/>
        <v>0</v>
      </c>
      <c r="N79" s="195">
        <f t="shared" si="28"/>
        <v>0</v>
      </c>
      <c r="O79" s="195">
        <f t="shared" si="29"/>
        <v>0</v>
      </c>
      <c r="P79" s="195">
        <f t="shared" si="24"/>
        <v>0</v>
      </c>
    </row>
    <row r="80" spans="1:16" s="189" customFormat="1" ht="15.75">
      <c r="A80" s="190"/>
      <c r="B80" s="259"/>
      <c r="C80" s="284" t="s">
        <v>302</v>
      </c>
      <c r="D80" s="124" t="s">
        <v>90</v>
      </c>
      <c r="E80" s="192">
        <v>1.617</v>
      </c>
      <c r="F80" s="193"/>
      <c r="G80" s="194"/>
      <c r="H80" s="195"/>
      <c r="I80" s="195"/>
      <c r="J80" s="195"/>
      <c r="K80" s="195">
        <f>H80+I80+J80</f>
        <v>0</v>
      </c>
      <c r="L80" s="194">
        <f>ROUND(E80*F80,2)</f>
        <v>0</v>
      </c>
      <c r="M80" s="195">
        <f>ROUND(E80*H80,2)</f>
        <v>0</v>
      </c>
      <c r="N80" s="195">
        <f>ROUND(E80*I80,2)</f>
        <v>0</v>
      </c>
      <c r="O80" s="195">
        <f>ROUND(E80*J80,2)</f>
        <v>0</v>
      </c>
      <c r="P80" s="195">
        <f>O80+N80+M80</f>
        <v>0</v>
      </c>
    </row>
    <row r="81" spans="1:16" s="189" customFormat="1" ht="15.75">
      <c r="A81" s="190"/>
      <c r="B81" s="259"/>
      <c r="C81" s="284" t="s">
        <v>303</v>
      </c>
      <c r="D81" s="124" t="s">
        <v>90</v>
      </c>
      <c r="E81" s="192">
        <v>1.056</v>
      </c>
      <c r="F81" s="193"/>
      <c r="G81" s="194"/>
      <c r="H81" s="195"/>
      <c r="I81" s="195"/>
      <c r="J81" s="195"/>
      <c r="K81" s="195">
        <f>H81+I81+J81</f>
        <v>0</v>
      </c>
      <c r="L81" s="194">
        <f>ROUND(E81*F81,2)</f>
        <v>0</v>
      </c>
      <c r="M81" s="195">
        <f>ROUND(E81*H81,2)</f>
        <v>0</v>
      </c>
      <c r="N81" s="195">
        <f>ROUND(E81*I81,2)</f>
        <v>0</v>
      </c>
      <c r="O81" s="195">
        <f>ROUND(E81*J81,2)</f>
        <v>0</v>
      </c>
      <c r="P81" s="195">
        <f>O81+N81+M81</f>
        <v>0</v>
      </c>
    </row>
    <row r="82" spans="1:16" s="189" customFormat="1" ht="12.75">
      <c r="A82" s="182"/>
      <c r="B82" s="260"/>
      <c r="C82" s="286" t="s">
        <v>276</v>
      </c>
      <c r="D82" s="182" t="s">
        <v>26</v>
      </c>
      <c r="E82" s="196">
        <v>1</v>
      </c>
      <c r="F82" s="197"/>
      <c r="G82" s="185"/>
      <c r="H82" s="186"/>
      <c r="I82" s="186"/>
      <c r="J82" s="186"/>
      <c r="K82" s="186">
        <f t="shared" si="25"/>
        <v>0</v>
      </c>
      <c r="L82" s="185">
        <f t="shared" si="26"/>
        <v>0</v>
      </c>
      <c r="M82" s="186">
        <f t="shared" si="27"/>
        <v>0</v>
      </c>
      <c r="N82" s="186">
        <f t="shared" si="28"/>
        <v>0</v>
      </c>
      <c r="O82" s="186">
        <f t="shared" si="29"/>
        <v>0</v>
      </c>
      <c r="P82" s="186">
        <f t="shared" si="24"/>
        <v>0</v>
      </c>
    </row>
    <row r="83" spans="1:16" s="189" customFormat="1" ht="25.5">
      <c r="A83" s="174">
        <f>A78+1</f>
        <v>31</v>
      </c>
      <c r="B83" s="258" t="s">
        <v>65</v>
      </c>
      <c r="C83" s="283" t="s">
        <v>304</v>
      </c>
      <c r="D83" s="174" t="s">
        <v>97</v>
      </c>
      <c r="E83" s="120">
        <v>2.7932499999999996</v>
      </c>
      <c r="F83" s="188"/>
      <c r="G83" s="280"/>
      <c r="H83" s="178"/>
      <c r="I83" s="178"/>
      <c r="J83" s="178"/>
      <c r="K83" s="178">
        <f t="shared" si="25"/>
        <v>0</v>
      </c>
      <c r="L83" s="177">
        <f t="shared" si="26"/>
        <v>0</v>
      </c>
      <c r="M83" s="178">
        <f t="shared" si="27"/>
        <v>0</v>
      </c>
      <c r="N83" s="178">
        <f t="shared" si="28"/>
        <v>0</v>
      </c>
      <c r="O83" s="178">
        <f t="shared" si="29"/>
        <v>0</v>
      </c>
      <c r="P83" s="178">
        <f t="shared" si="24"/>
        <v>0</v>
      </c>
    </row>
    <row r="84" spans="1:16" s="189" customFormat="1" ht="15.75">
      <c r="A84" s="190"/>
      <c r="B84" s="259"/>
      <c r="C84" s="284" t="s">
        <v>305</v>
      </c>
      <c r="D84" s="190" t="s">
        <v>97</v>
      </c>
      <c r="E84" s="192">
        <v>2.93</v>
      </c>
      <c r="F84" s="193"/>
      <c r="G84" s="194"/>
      <c r="H84" s="195"/>
      <c r="I84" s="195"/>
      <c r="J84" s="195"/>
      <c r="K84" s="195">
        <f t="shared" si="25"/>
        <v>0</v>
      </c>
      <c r="L84" s="194">
        <f t="shared" si="26"/>
        <v>0</v>
      </c>
      <c r="M84" s="195">
        <f t="shared" si="27"/>
        <v>0</v>
      </c>
      <c r="N84" s="195">
        <f t="shared" si="28"/>
        <v>0</v>
      </c>
      <c r="O84" s="195">
        <f t="shared" si="29"/>
        <v>0</v>
      </c>
      <c r="P84" s="195">
        <f t="shared" si="24"/>
        <v>0</v>
      </c>
    </row>
    <row r="85" spans="1:16" s="189" customFormat="1" ht="12.75">
      <c r="A85" s="182"/>
      <c r="B85" s="260"/>
      <c r="C85" s="181" t="s">
        <v>75</v>
      </c>
      <c r="D85" s="182" t="s">
        <v>73</v>
      </c>
      <c r="E85" s="196">
        <v>1</v>
      </c>
      <c r="F85" s="197"/>
      <c r="G85" s="185"/>
      <c r="H85" s="186"/>
      <c r="I85" s="186"/>
      <c r="J85" s="186"/>
      <c r="K85" s="186">
        <f t="shared" si="25"/>
        <v>0</v>
      </c>
      <c r="L85" s="185">
        <f t="shared" si="26"/>
        <v>0</v>
      </c>
      <c r="M85" s="186">
        <f t="shared" si="27"/>
        <v>0</v>
      </c>
      <c r="N85" s="186">
        <f t="shared" si="28"/>
        <v>0</v>
      </c>
      <c r="O85" s="186">
        <f t="shared" si="29"/>
        <v>0</v>
      </c>
      <c r="P85" s="186">
        <f t="shared" si="24"/>
        <v>0</v>
      </c>
    </row>
    <row r="86" spans="1:16" s="189" customFormat="1" ht="25.5">
      <c r="A86" s="182">
        <f>A83+1</f>
        <v>32</v>
      </c>
      <c r="B86" s="260" t="s">
        <v>101</v>
      </c>
      <c r="C86" s="286" t="s">
        <v>296</v>
      </c>
      <c r="D86" s="182" t="s">
        <v>68</v>
      </c>
      <c r="E86" s="196">
        <v>1.86</v>
      </c>
      <c r="F86" s="188"/>
      <c r="G86" s="280"/>
      <c r="H86" s="178"/>
      <c r="I86" s="178"/>
      <c r="J86" s="178"/>
      <c r="K86" s="178">
        <f>H86+I86+J86</f>
        <v>0</v>
      </c>
      <c r="L86" s="177">
        <f>ROUND(E86*F86,2)</f>
        <v>0</v>
      </c>
      <c r="M86" s="178">
        <f>ROUND(E86*H86,2)</f>
        <v>0</v>
      </c>
      <c r="N86" s="178">
        <f>ROUND(E86*I86,2)</f>
        <v>0</v>
      </c>
      <c r="O86" s="178">
        <f>ROUND(E86*J86,2)</f>
        <v>0</v>
      </c>
      <c r="P86" s="178">
        <f>O86+N86+M86</f>
        <v>0</v>
      </c>
    </row>
    <row r="87" spans="1:16" s="123" customFormat="1" ht="25.5">
      <c r="A87" s="134">
        <f>A86+1</f>
        <v>33</v>
      </c>
      <c r="B87" s="43" t="s">
        <v>78</v>
      </c>
      <c r="C87" s="135" t="s">
        <v>278</v>
      </c>
      <c r="D87" s="166" t="s">
        <v>97</v>
      </c>
      <c r="E87" s="136">
        <v>17.705587500000004</v>
      </c>
      <c r="F87" s="137"/>
      <c r="G87" s="41"/>
      <c r="H87" s="138"/>
      <c r="I87" s="137"/>
      <c r="J87" s="137"/>
      <c r="K87" s="138">
        <f>J87+I87+H87</f>
        <v>0</v>
      </c>
      <c r="L87" s="228">
        <f>ROUND(F87*E87,2)</f>
        <v>0</v>
      </c>
      <c r="M87" s="138">
        <f>ROUND(H87*E87,2)</f>
        <v>0</v>
      </c>
      <c r="N87" s="138">
        <f>ROUND(I87*E87,2)</f>
        <v>0</v>
      </c>
      <c r="O87" s="138">
        <f>ROUND(J87*E87,2)</f>
        <v>0</v>
      </c>
      <c r="P87" s="138">
        <f>O87+N87+M87</f>
        <v>0</v>
      </c>
    </row>
    <row r="88" spans="1:16" s="123" customFormat="1" ht="15.75">
      <c r="A88" s="118">
        <f>A87+1</f>
        <v>34</v>
      </c>
      <c r="B88" s="43" t="s">
        <v>78</v>
      </c>
      <c r="C88" s="119" t="s">
        <v>408</v>
      </c>
      <c r="D88" s="166" t="s">
        <v>97</v>
      </c>
      <c r="E88" s="136">
        <v>3.404</v>
      </c>
      <c r="F88" s="137"/>
      <c r="G88" s="41"/>
      <c r="H88" s="138"/>
      <c r="I88" s="137"/>
      <c r="J88" s="137"/>
      <c r="K88" s="138">
        <f>J88+I88+H88</f>
        <v>0</v>
      </c>
      <c r="L88" s="228">
        <f>ROUND(F88*E88,2)</f>
        <v>0</v>
      </c>
      <c r="M88" s="138">
        <f>ROUND(H88*E88,2)</f>
        <v>0</v>
      </c>
      <c r="N88" s="138">
        <f>ROUND(I88*E88,2)</f>
        <v>0</v>
      </c>
      <c r="O88" s="138">
        <f>ROUND(J88*E88,2)</f>
        <v>0</v>
      </c>
      <c r="P88" s="138">
        <f>O88+N88+M88</f>
        <v>0</v>
      </c>
    </row>
    <row r="89" spans="1:16" s="189" customFormat="1" ht="12.75">
      <c r="A89" s="174">
        <f>A88+1</f>
        <v>35</v>
      </c>
      <c r="B89" s="258" t="s">
        <v>65</v>
      </c>
      <c r="C89" s="283" t="s">
        <v>280</v>
      </c>
      <c r="D89" s="174" t="s">
        <v>68</v>
      </c>
      <c r="E89" s="187">
        <v>6</v>
      </c>
      <c r="F89" s="188"/>
      <c r="G89" s="280"/>
      <c r="H89" s="178"/>
      <c r="I89" s="178"/>
      <c r="J89" s="178"/>
      <c r="K89" s="178">
        <f aca="true" t="shared" si="30" ref="K89:K97">H89+I89+J89</f>
        <v>0</v>
      </c>
      <c r="L89" s="177">
        <f aca="true" t="shared" si="31" ref="L89:L97">ROUND(E89*F89,2)</f>
        <v>0</v>
      </c>
      <c r="M89" s="178">
        <f aca="true" t="shared" si="32" ref="M89:M97">ROUND(E89*H89,2)</f>
        <v>0</v>
      </c>
      <c r="N89" s="178">
        <f aca="true" t="shared" si="33" ref="N89:N94">ROUND(E89*I89,2)</f>
        <v>0</v>
      </c>
      <c r="O89" s="178">
        <f aca="true" t="shared" si="34" ref="O89:O97">ROUND(E89*J89,2)</f>
        <v>0</v>
      </c>
      <c r="P89" s="178">
        <f aca="true" t="shared" si="35" ref="P89:P97">O89+N89+M89</f>
        <v>0</v>
      </c>
    </row>
    <row r="90" spans="1:16" s="189" customFormat="1" ht="51">
      <c r="A90" s="190"/>
      <c r="B90" s="259"/>
      <c r="C90" s="284" t="s">
        <v>281</v>
      </c>
      <c r="D90" s="190" t="s">
        <v>68</v>
      </c>
      <c r="E90" s="192">
        <v>6</v>
      </c>
      <c r="F90" s="193"/>
      <c r="G90" s="194"/>
      <c r="H90" s="195"/>
      <c r="I90" s="195"/>
      <c r="J90" s="195"/>
      <c r="K90" s="195">
        <f t="shared" si="30"/>
        <v>0</v>
      </c>
      <c r="L90" s="194">
        <f t="shared" si="31"/>
        <v>0</v>
      </c>
      <c r="M90" s="195">
        <f t="shared" si="32"/>
        <v>0</v>
      </c>
      <c r="N90" s="195">
        <f t="shared" si="33"/>
        <v>0</v>
      </c>
      <c r="O90" s="195">
        <f t="shared" si="34"/>
        <v>0</v>
      </c>
      <c r="P90" s="195">
        <f t="shared" si="35"/>
        <v>0</v>
      </c>
    </row>
    <row r="91" spans="1:16" s="189" customFormat="1" ht="12.75">
      <c r="A91" s="182"/>
      <c r="B91" s="260"/>
      <c r="C91" s="286" t="s">
        <v>47</v>
      </c>
      <c r="D91" s="182" t="s">
        <v>26</v>
      </c>
      <c r="E91" s="196">
        <v>1</v>
      </c>
      <c r="F91" s="197"/>
      <c r="G91" s="185"/>
      <c r="H91" s="186"/>
      <c r="I91" s="186"/>
      <c r="J91" s="186"/>
      <c r="K91" s="186">
        <f t="shared" si="30"/>
        <v>0</v>
      </c>
      <c r="L91" s="185">
        <f t="shared" si="31"/>
        <v>0</v>
      </c>
      <c r="M91" s="186">
        <f t="shared" si="32"/>
        <v>0</v>
      </c>
      <c r="N91" s="186">
        <f t="shared" si="33"/>
        <v>0</v>
      </c>
      <c r="O91" s="186">
        <f t="shared" si="34"/>
        <v>0</v>
      </c>
      <c r="P91" s="186">
        <f t="shared" si="35"/>
        <v>0</v>
      </c>
    </row>
    <row r="92" spans="1:16" s="189" customFormat="1" ht="25.5">
      <c r="A92" s="174">
        <f>A89+1</f>
        <v>36</v>
      </c>
      <c r="B92" s="258" t="s">
        <v>101</v>
      </c>
      <c r="C92" s="283" t="s">
        <v>285</v>
      </c>
      <c r="D92" s="118" t="s">
        <v>90</v>
      </c>
      <c r="E92" s="187">
        <v>3.28</v>
      </c>
      <c r="F92" s="188"/>
      <c r="G92" s="280"/>
      <c r="H92" s="178"/>
      <c r="I92" s="178"/>
      <c r="J92" s="178"/>
      <c r="K92" s="178">
        <f t="shared" si="30"/>
        <v>0</v>
      </c>
      <c r="L92" s="177">
        <f t="shared" si="31"/>
        <v>0</v>
      </c>
      <c r="M92" s="178">
        <f t="shared" si="32"/>
        <v>0</v>
      </c>
      <c r="N92" s="178">
        <f t="shared" si="33"/>
        <v>0</v>
      </c>
      <c r="O92" s="178">
        <f t="shared" si="34"/>
        <v>0</v>
      </c>
      <c r="P92" s="178">
        <f t="shared" si="35"/>
        <v>0</v>
      </c>
    </row>
    <row r="93" spans="1:16" s="189" customFormat="1" ht="15.75">
      <c r="A93" s="190"/>
      <c r="B93" s="259"/>
      <c r="C93" s="284" t="s">
        <v>284</v>
      </c>
      <c r="D93" s="124" t="s">
        <v>90</v>
      </c>
      <c r="E93" s="192">
        <v>3.444</v>
      </c>
      <c r="F93" s="193"/>
      <c r="G93" s="281"/>
      <c r="H93" s="195"/>
      <c r="I93" s="195"/>
      <c r="J93" s="195"/>
      <c r="K93" s="195">
        <f t="shared" si="30"/>
        <v>0</v>
      </c>
      <c r="L93" s="194">
        <f t="shared" si="31"/>
        <v>0</v>
      </c>
      <c r="M93" s="195">
        <f t="shared" si="32"/>
        <v>0</v>
      </c>
      <c r="N93" s="195">
        <f t="shared" si="33"/>
        <v>0</v>
      </c>
      <c r="O93" s="195">
        <f t="shared" si="34"/>
        <v>0</v>
      </c>
      <c r="P93" s="195">
        <f t="shared" si="35"/>
        <v>0</v>
      </c>
    </row>
    <row r="94" spans="1:16" s="189" customFormat="1" ht="15.75">
      <c r="A94" s="190"/>
      <c r="B94" s="259"/>
      <c r="C94" s="284" t="s">
        <v>282</v>
      </c>
      <c r="D94" s="124" t="s">
        <v>94</v>
      </c>
      <c r="E94" s="192">
        <v>0.20500000000000002</v>
      </c>
      <c r="F94" s="193"/>
      <c r="G94" s="194"/>
      <c r="H94" s="195"/>
      <c r="I94" s="195"/>
      <c r="J94" s="195"/>
      <c r="K94" s="195">
        <f t="shared" si="30"/>
        <v>0</v>
      </c>
      <c r="L94" s="194">
        <f t="shared" si="31"/>
        <v>0</v>
      </c>
      <c r="M94" s="195">
        <f t="shared" si="32"/>
        <v>0</v>
      </c>
      <c r="N94" s="195">
        <f t="shared" si="33"/>
        <v>0</v>
      </c>
      <c r="O94" s="195">
        <f t="shared" si="34"/>
        <v>0</v>
      </c>
      <c r="P94" s="195">
        <f t="shared" si="35"/>
        <v>0</v>
      </c>
    </row>
    <row r="95" spans="1:16" s="179" customFormat="1" ht="12.75">
      <c r="A95" s="180"/>
      <c r="B95" s="257"/>
      <c r="C95" s="286" t="s">
        <v>132</v>
      </c>
      <c r="D95" s="182" t="s">
        <v>133</v>
      </c>
      <c r="E95" s="183">
        <v>1</v>
      </c>
      <c r="F95" s="184"/>
      <c r="G95" s="185"/>
      <c r="H95" s="186"/>
      <c r="I95" s="186"/>
      <c r="J95" s="186"/>
      <c r="K95" s="186">
        <f t="shared" si="30"/>
        <v>0</v>
      </c>
      <c r="L95" s="185">
        <f t="shared" si="31"/>
        <v>0</v>
      </c>
      <c r="M95" s="186">
        <f t="shared" si="32"/>
        <v>0</v>
      </c>
      <c r="N95" s="186">
        <f>ROUND(E95*I95,2)</f>
        <v>0</v>
      </c>
      <c r="O95" s="186">
        <f t="shared" si="34"/>
        <v>0</v>
      </c>
      <c r="P95" s="186">
        <f t="shared" si="35"/>
        <v>0</v>
      </c>
    </row>
    <row r="96" spans="1:16" s="179" customFormat="1" ht="25.5">
      <c r="A96" s="174">
        <f>A92+1</f>
        <v>37</v>
      </c>
      <c r="B96" s="258" t="s">
        <v>101</v>
      </c>
      <c r="C96" s="283" t="s">
        <v>295</v>
      </c>
      <c r="D96" s="174" t="s">
        <v>68</v>
      </c>
      <c r="E96" s="187">
        <v>4.949999999999999</v>
      </c>
      <c r="F96" s="188"/>
      <c r="G96" s="280"/>
      <c r="H96" s="178"/>
      <c r="I96" s="178"/>
      <c r="J96" s="178"/>
      <c r="K96" s="178">
        <f t="shared" si="30"/>
        <v>0</v>
      </c>
      <c r="L96" s="177">
        <f t="shared" si="31"/>
        <v>0</v>
      </c>
      <c r="M96" s="178">
        <f t="shared" si="32"/>
        <v>0</v>
      </c>
      <c r="N96" s="178">
        <f>ROUND(E96*I96,2)</f>
        <v>0</v>
      </c>
      <c r="O96" s="178">
        <f t="shared" si="34"/>
        <v>0</v>
      </c>
      <c r="P96" s="178">
        <f t="shared" si="35"/>
        <v>0</v>
      </c>
    </row>
    <row r="97" spans="1:16" s="179" customFormat="1" ht="38.25">
      <c r="A97" s="166">
        <f>A96+1</f>
        <v>38</v>
      </c>
      <c r="B97" s="262" t="s">
        <v>101</v>
      </c>
      <c r="C97" s="285" t="s">
        <v>297</v>
      </c>
      <c r="D97" s="166" t="s">
        <v>26</v>
      </c>
      <c r="E97" s="218">
        <v>1</v>
      </c>
      <c r="F97" s="395"/>
      <c r="G97" s="41"/>
      <c r="H97" s="170"/>
      <c r="I97" s="170"/>
      <c r="J97" s="170"/>
      <c r="K97" s="170">
        <f t="shared" si="30"/>
        <v>0</v>
      </c>
      <c r="L97" s="169">
        <f t="shared" si="31"/>
        <v>0</v>
      </c>
      <c r="M97" s="170">
        <f t="shared" si="32"/>
        <v>0</v>
      </c>
      <c r="N97" s="170">
        <f>ROUND(E97*I97,2)</f>
        <v>0</v>
      </c>
      <c r="O97" s="170">
        <f t="shared" si="34"/>
        <v>0</v>
      </c>
      <c r="P97" s="170">
        <f t="shared" si="35"/>
        <v>0</v>
      </c>
    </row>
    <row r="98" spans="1:16" s="179" customFormat="1" ht="12.75">
      <c r="A98" s="216">
        <f>A97+1</f>
        <v>39</v>
      </c>
      <c r="B98" s="262" t="s">
        <v>101</v>
      </c>
      <c r="C98" s="285" t="s">
        <v>299</v>
      </c>
      <c r="D98" s="166" t="s">
        <v>26</v>
      </c>
      <c r="E98" s="218">
        <v>1</v>
      </c>
      <c r="F98" s="395"/>
      <c r="G98" s="41"/>
      <c r="H98" s="170"/>
      <c r="I98" s="170"/>
      <c r="J98" s="170"/>
      <c r="K98" s="170">
        <f>H98+I98+J98</f>
        <v>0</v>
      </c>
      <c r="L98" s="169">
        <f>ROUND(E98*F98,2)</f>
        <v>0</v>
      </c>
      <c r="M98" s="170">
        <f>ROUND(E98*H98,2)</f>
        <v>0</v>
      </c>
      <c r="N98" s="170">
        <f>ROUND(E98*I98,2)</f>
        <v>0</v>
      </c>
      <c r="O98" s="170">
        <f>ROUND(E98*J98,2)</f>
        <v>0</v>
      </c>
      <c r="P98" s="170">
        <f>O98+N98+M98</f>
        <v>0</v>
      </c>
    </row>
    <row r="99" spans="1:16" s="179" customFormat="1" ht="12.75">
      <c r="A99" s="216">
        <f>A98+1</f>
        <v>40</v>
      </c>
      <c r="B99" s="262" t="s">
        <v>101</v>
      </c>
      <c r="C99" s="285" t="s">
        <v>300</v>
      </c>
      <c r="D99" s="166" t="s">
        <v>79</v>
      </c>
      <c r="E99" s="218">
        <v>1</v>
      </c>
      <c r="F99" s="395"/>
      <c r="G99" s="41"/>
      <c r="H99" s="170"/>
      <c r="I99" s="170"/>
      <c r="J99" s="170"/>
      <c r="K99" s="170">
        <f>H99+I99+J99</f>
        <v>0</v>
      </c>
      <c r="L99" s="169">
        <f>ROUND(E99*F99,2)</f>
        <v>0</v>
      </c>
      <c r="M99" s="170">
        <f>ROUND(E99*H99,2)</f>
        <v>0</v>
      </c>
      <c r="N99" s="170">
        <f>ROUND(E99*I99,2)</f>
        <v>0</v>
      </c>
      <c r="O99" s="170">
        <f>ROUND(E99*J99,2)</f>
        <v>0</v>
      </c>
      <c r="P99" s="170">
        <f>O99+N99+M99</f>
        <v>0</v>
      </c>
    </row>
    <row r="100" spans="1:16" s="179" customFormat="1" ht="12.75">
      <c r="A100" s="216"/>
      <c r="B100" s="43"/>
      <c r="C100" s="397" t="s">
        <v>306</v>
      </c>
      <c r="D100" s="166"/>
      <c r="E100" s="218"/>
      <c r="F100" s="168"/>
      <c r="G100" s="169"/>
      <c r="H100" s="170"/>
      <c r="I100" s="170"/>
      <c r="J100" s="170"/>
      <c r="K100" s="170"/>
      <c r="L100" s="169"/>
      <c r="M100" s="170"/>
      <c r="N100" s="170"/>
      <c r="O100" s="170"/>
      <c r="P100" s="170"/>
    </row>
    <row r="101" spans="1:16" s="179" customFormat="1" ht="15.75">
      <c r="A101" s="216">
        <f>A99+1</f>
        <v>41</v>
      </c>
      <c r="B101" s="262" t="s">
        <v>105</v>
      </c>
      <c r="C101" s="285" t="s">
        <v>307</v>
      </c>
      <c r="D101" s="134" t="s">
        <v>90</v>
      </c>
      <c r="E101" s="218">
        <v>19.61</v>
      </c>
      <c r="F101" s="395"/>
      <c r="G101" s="41"/>
      <c r="H101" s="170"/>
      <c r="I101" s="170"/>
      <c r="J101" s="170"/>
      <c r="K101" s="170">
        <f>H101+I101+J101</f>
        <v>0</v>
      </c>
      <c r="L101" s="169">
        <f>ROUND(E101*F101,2)</f>
        <v>0</v>
      </c>
      <c r="M101" s="170">
        <f>ROUND(E101*H101,2)</f>
        <v>0</v>
      </c>
      <c r="N101" s="170">
        <f>ROUND(E101*I101,2)</f>
        <v>0</v>
      </c>
      <c r="O101" s="170">
        <f>ROUND(E101*J101,2)</f>
        <v>0</v>
      </c>
      <c r="P101" s="170">
        <f>O101+N101+M101</f>
        <v>0</v>
      </c>
    </row>
    <row r="102" spans="1:16" s="179" customFormat="1" ht="15.75">
      <c r="A102" s="216">
        <f aca="true" t="shared" si="36" ref="A102:A107">A101+1</f>
        <v>42</v>
      </c>
      <c r="B102" s="262" t="s">
        <v>105</v>
      </c>
      <c r="C102" s="285" t="s">
        <v>309</v>
      </c>
      <c r="D102" s="134" t="s">
        <v>90</v>
      </c>
      <c r="E102" s="218">
        <v>44.49</v>
      </c>
      <c r="F102" s="395"/>
      <c r="G102" s="41"/>
      <c r="H102" s="170"/>
      <c r="I102" s="170"/>
      <c r="J102" s="170"/>
      <c r="K102" s="170">
        <f aca="true" t="shared" si="37" ref="K102:K108">H102+I102+J102</f>
        <v>0</v>
      </c>
      <c r="L102" s="169">
        <f aca="true" t="shared" si="38" ref="L102:L108">ROUND(E102*F102,2)</f>
        <v>0</v>
      </c>
      <c r="M102" s="170">
        <f aca="true" t="shared" si="39" ref="M102:M108">ROUND(E102*H102,2)</f>
        <v>0</v>
      </c>
      <c r="N102" s="170">
        <f aca="true" t="shared" si="40" ref="N102:N108">ROUND(E102*I102,2)</f>
        <v>0</v>
      </c>
      <c r="O102" s="170">
        <f aca="true" t="shared" si="41" ref="O102:O108">ROUND(E102*J102,2)</f>
        <v>0</v>
      </c>
      <c r="P102" s="170">
        <f aca="true" t="shared" si="42" ref="P102:P110">O102+N102+M102</f>
        <v>0</v>
      </c>
    </row>
    <row r="103" spans="1:16" s="179" customFormat="1" ht="15.75">
      <c r="A103" s="216">
        <f t="shared" si="36"/>
        <v>43</v>
      </c>
      <c r="B103" s="262" t="s">
        <v>105</v>
      </c>
      <c r="C103" s="285" t="s">
        <v>308</v>
      </c>
      <c r="D103" s="134" t="s">
        <v>90</v>
      </c>
      <c r="E103" s="218">
        <v>56.62</v>
      </c>
      <c r="F103" s="395"/>
      <c r="G103" s="41"/>
      <c r="H103" s="170"/>
      <c r="I103" s="170"/>
      <c r="J103" s="170"/>
      <c r="K103" s="170">
        <f t="shared" si="37"/>
        <v>0</v>
      </c>
      <c r="L103" s="169">
        <f t="shared" si="38"/>
        <v>0</v>
      </c>
      <c r="M103" s="170">
        <f t="shared" si="39"/>
        <v>0</v>
      </c>
      <c r="N103" s="170">
        <f t="shared" si="40"/>
        <v>0</v>
      </c>
      <c r="O103" s="170">
        <f t="shared" si="41"/>
        <v>0</v>
      </c>
      <c r="P103" s="170">
        <f t="shared" si="42"/>
        <v>0</v>
      </c>
    </row>
    <row r="104" spans="1:16" s="179" customFormat="1" ht="15.75">
      <c r="A104" s="216">
        <f t="shared" si="36"/>
        <v>44</v>
      </c>
      <c r="B104" s="262" t="s">
        <v>105</v>
      </c>
      <c r="C104" s="398" t="s">
        <v>310</v>
      </c>
      <c r="D104" s="134" t="s">
        <v>90</v>
      </c>
      <c r="E104" s="218">
        <v>56.62</v>
      </c>
      <c r="F104" s="395"/>
      <c r="G104" s="41"/>
      <c r="H104" s="170"/>
      <c r="I104" s="170"/>
      <c r="J104" s="170"/>
      <c r="K104" s="170">
        <f t="shared" si="37"/>
        <v>0</v>
      </c>
      <c r="L104" s="169">
        <f t="shared" si="38"/>
        <v>0</v>
      </c>
      <c r="M104" s="170">
        <f t="shared" si="39"/>
        <v>0</v>
      </c>
      <c r="N104" s="170">
        <f t="shared" si="40"/>
        <v>0</v>
      </c>
      <c r="O104" s="170">
        <f t="shared" si="41"/>
        <v>0</v>
      </c>
      <c r="P104" s="170">
        <f t="shared" si="42"/>
        <v>0</v>
      </c>
    </row>
    <row r="105" spans="1:16" s="189" customFormat="1" ht="25.5">
      <c r="A105" s="216">
        <f t="shared" si="36"/>
        <v>45</v>
      </c>
      <c r="B105" s="258" t="s">
        <v>101</v>
      </c>
      <c r="C105" s="283" t="s">
        <v>387</v>
      </c>
      <c r="D105" s="174" t="s">
        <v>68</v>
      </c>
      <c r="E105" s="175">
        <v>10.04</v>
      </c>
      <c r="F105" s="188"/>
      <c r="G105" s="280"/>
      <c r="H105" s="178"/>
      <c r="I105" s="178"/>
      <c r="J105" s="178"/>
      <c r="K105" s="178">
        <f>H105+I105+J105</f>
        <v>0</v>
      </c>
      <c r="L105" s="177">
        <f>ROUND(E105*F105,2)</f>
        <v>0</v>
      </c>
      <c r="M105" s="178">
        <f>ROUND(E105*H105,2)</f>
        <v>0</v>
      </c>
      <c r="N105" s="178">
        <f>ROUND(E105*I105,2)</f>
        <v>0</v>
      </c>
      <c r="O105" s="178">
        <f>ROUND(E105*J105,2)</f>
        <v>0</v>
      </c>
      <c r="P105" s="178">
        <f>O105+N105+M105</f>
        <v>0</v>
      </c>
    </row>
    <row r="106" spans="1:16" s="179" customFormat="1" ht="15.75">
      <c r="A106" s="216">
        <f t="shared" si="36"/>
        <v>46</v>
      </c>
      <c r="B106" s="262" t="s">
        <v>105</v>
      </c>
      <c r="C106" s="285" t="s">
        <v>313</v>
      </c>
      <c r="D106" s="134" t="s">
        <v>94</v>
      </c>
      <c r="E106" s="218">
        <v>23.89904</v>
      </c>
      <c r="F106" s="395"/>
      <c r="G106" s="41"/>
      <c r="H106" s="170"/>
      <c r="I106" s="170"/>
      <c r="J106" s="170"/>
      <c r="K106" s="170">
        <f t="shared" si="37"/>
        <v>0</v>
      </c>
      <c r="L106" s="169">
        <f t="shared" si="38"/>
        <v>0</v>
      </c>
      <c r="M106" s="170">
        <f t="shared" si="39"/>
        <v>0</v>
      </c>
      <c r="N106" s="170">
        <f t="shared" si="40"/>
        <v>0</v>
      </c>
      <c r="O106" s="170">
        <f t="shared" si="41"/>
        <v>0</v>
      </c>
      <c r="P106" s="170">
        <f t="shared" si="42"/>
        <v>0</v>
      </c>
    </row>
    <row r="107" spans="1:16" s="179" customFormat="1" ht="25.5">
      <c r="A107" s="220">
        <f t="shared" si="36"/>
        <v>47</v>
      </c>
      <c r="B107" s="258" t="s">
        <v>105</v>
      </c>
      <c r="C107" s="283" t="s">
        <v>312</v>
      </c>
      <c r="D107" s="124" t="s">
        <v>94</v>
      </c>
      <c r="E107" s="175">
        <v>61.35</v>
      </c>
      <c r="F107" s="188"/>
      <c r="G107" s="280"/>
      <c r="H107" s="178"/>
      <c r="I107" s="178"/>
      <c r="J107" s="178"/>
      <c r="K107" s="178">
        <f t="shared" si="37"/>
        <v>0</v>
      </c>
      <c r="L107" s="177">
        <f t="shared" si="38"/>
        <v>0</v>
      </c>
      <c r="M107" s="178">
        <f t="shared" si="39"/>
        <v>0</v>
      </c>
      <c r="N107" s="178">
        <f t="shared" si="40"/>
        <v>0</v>
      </c>
      <c r="O107" s="178">
        <f t="shared" si="41"/>
        <v>0</v>
      </c>
      <c r="P107" s="178">
        <f t="shared" si="42"/>
        <v>0</v>
      </c>
    </row>
    <row r="108" spans="1:16" s="179" customFormat="1" ht="12.75">
      <c r="A108" s="180"/>
      <c r="B108" s="257"/>
      <c r="C108" s="286" t="s">
        <v>311</v>
      </c>
      <c r="D108" s="182" t="s">
        <v>79</v>
      </c>
      <c r="E108" s="183">
        <v>7</v>
      </c>
      <c r="F108" s="197"/>
      <c r="G108" s="282"/>
      <c r="H108" s="186"/>
      <c r="I108" s="186"/>
      <c r="J108" s="186"/>
      <c r="K108" s="186">
        <f t="shared" si="37"/>
        <v>0</v>
      </c>
      <c r="L108" s="185">
        <f t="shared" si="38"/>
        <v>0</v>
      </c>
      <c r="M108" s="186">
        <f t="shared" si="39"/>
        <v>0</v>
      </c>
      <c r="N108" s="186">
        <f t="shared" si="40"/>
        <v>0</v>
      </c>
      <c r="O108" s="186">
        <f t="shared" si="41"/>
        <v>0</v>
      </c>
      <c r="P108" s="186">
        <f t="shared" si="42"/>
        <v>0</v>
      </c>
    </row>
    <row r="109" spans="1:16" s="179" customFormat="1" ht="25.5">
      <c r="A109" s="172">
        <f>A107+1</f>
        <v>48</v>
      </c>
      <c r="B109" s="256" t="s">
        <v>78</v>
      </c>
      <c r="C109" s="283" t="s">
        <v>314</v>
      </c>
      <c r="D109" s="174" t="s">
        <v>95</v>
      </c>
      <c r="E109" s="175">
        <v>6.264</v>
      </c>
      <c r="F109" s="176"/>
      <c r="G109" s="280"/>
      <c r="H109" s="178"/>
      <c r="I109" s="178"/>
      <c r="J109" s="178"/>
      <c r="K109" s="178">
        <f>H109+I109+J109</f>
        <v>0</v>
      </c>
      <c r="L109" s="177">
        <f>ROUND(E109*F109,2)</f>
        <v>0</v>
      </c>
      <c r="M109" s="178">
        <f>ROUND(E109*H109,2)</f>
        <v>0</v>
      </c>
      <c r="N109" s="178">
        <f>ROUND(E109*I109,2)</f>
        <v>0</v>
      </c>
      <c r="O109" s="178">
        <f>ROUND(E109*J109,2)</f>
        <v>0</v>
      </c>
      <c r="P109" s="178">
        <f t="shared" si="42"/>
        <v>0</v>
      </c>
    </row>
    <row r="110" spans="1:16" s="179" customFormat="1" ht="15.75">
      <c r="A110" s="212"/>
      <c r="B110" s="261"/>
      <c r="C110" s="191" t="s">
        <v>45</v>
      </c>
      <c r="D110" s="190" t="s">
        <v>97</v>
      </c>
      <c r="E110" s="213">
        <v>1.0147680000000001</v>
      </c>
      <c r="F110" s="318"/>
      <c r="G110" s="194"/>
      <c r="H110" s="195"/>
      <c r="I110" s="195"/>
      <c r="J110" s="195"/>
      <c r="K110" s="195">
        <f>H110+I110+J110</f>
        <v>0</v>
      </c>
      <c r="L110" s="194">
        <f>ROUND(E110*F110,2)</f>
        <v>0</v>
      </c>
      <c r="M110" s="195">
        <f>ROUND(E110*H110,2)</f>
        <v>0</v>
      </c>
      <c r="N110" s="195">
        <f>ROUND(E110*I110,2)</f>
        <v>0</v>
      </c>
      <c r="O110" s="195">
        <f>ROUND(E110*J110,2)</f>
        <v>0</v>
      </c>
      <c r="P110" s="195">
        <f t="shared" si="42"/>
        <v>0</v>
      </c>
    </row>
    <row r="111" spans="1:16" s="179" customFormat="1" ht="12.75">
      <c r="A111" s="180"/>
      <c r="B111" s="257"/>
      <c r="C111" s="286" t="s">
        <v>132</v>
      </c>
      <c r="D111" s="182" t="s">
        <v>133</v>
      </c>
      <c r="E111" s="183">
        <v>1</v>
      </c>
      <c r="F111" s="184"/>
      <c r="G111" s="185"/>
      <c r="H111" s="186"/>
      <c r="I111" s="186"/>
      <c r="J111" s="186"/>
      <c r="K111" s="186">
        <f>H111+I111+J111</f>
        <v>0</v>
      </c>
      <c r="L111" s="185">
        <f>ROUND(E111*F111,2)</f>
        <v>0</v>
      </c>
      <c r="M111" s="186">
        <f>ROUND(E111*H111,2)</f>
        <v>0</v>
      </c>
      <c r="N111" s="186">
        <f>ROUND(E111*I111,2)</f>
        <v>0</v>
      </c>
      <c r="O111" s="186">
        <f>ROUND(E111*J111,2)</f>
        <v>0</v>
      </c>
      <c r="P111" s="186">
        <f>O111+N111+M111</f>
        <v>0</v>
      </c>
    </row>
    <row r="112" spans="1:16" s="123" customFormat="1" ht="15.75">
      <c r="A112" s="273">
        <f>A109+1</f>
        <v>49</v>
      </c>
      <c r="B112" s="258" t="s">
        <v>65</v>
      </c>
      <c r="C112" s="119" t="s">
        <v>315</v>
      </c>
      <c r="D112" s="118" t="s">
        <v>90</v>
      </c>
      <c r="E112" s="175">
        <v>16.704000000000004</v>
      </c>
      <c r="F112" s="121"/>
      <c r="G112" s="280"/>
      <c r="H112" s="122"/>
      <c r="I112" s="121"/>
      <c r="J112" s="121"/>
      <c r="K112" s="122">
        <f>J112+I112+H112</f>
        <v>0</v>
      </c>
      <c r="L112" s="198">
        <f>ROUND(F112*E112,2)</f>
        <v>0</v>
      </c>
      <c r="M112" s="122">
        <f>ROUND(H112*E112,2)</f>
        <v>0</v>
      </c>
      <c r="N112" s="122">
        <f>ROUND(I112*E112,2)</f>
        <v>0</v>
      </c>
      <c r="O112" s="122">
        <f>ROUND(J112*E112,2)</f>
        <v>0</v>
      </c>
      <c r="P112" s="122">
        <f aca="true" t="shared" si="43" ref="P112:P121">O112+N112+M112</f>
        <v>0</v>
      </c>
    </row>
    <row r="113" spans="1:16" s="123" customFormat="1" ht="15.75">
      <c r="A113" s="124"/>
      <c r="B113" s="261"/>
      <c r="C113" s="125" t="s">
        <v>91</v>
      </c>
      <c r="D113" s="124" t="s">
        <v>90</v>
      </c>
      <c r="E113" s="126">
        <v>16.704000000000004</v>
      </c>
      <c r="F113" s="127"/>
      <c r="G113" s="199"/>
      <c r="H113" s="128"/>
      <c r="I113" s="127"/>
      <c r="J113" s="127"/>
      <c r="K113" s="128">
        <f>J113+I113+H113</f>
        <v>0</v>
      </c>
      <c r="L113" s="200">
        <f>ROUND(F113*E113,2)</f>
        <v>0</v>
      </c>
      <c r="M113" s="128">
        <f>ROUND(H113*E113,2)</f>
        <v>0</v>
      </c>
      <c r="N113" s="128">
        <f>ROUND(I113*E113,2)</f>
        <v>0</v>
      </c>
      <c r="O113" s="128">
        <f>ROUND(J113*E113,2)</f>
        <v>0</v>
      </c>
      <c r="P113" s="128">
        <f t="shared" si="43"/>
        <v>0</v>
      </c>
    </row>
    <row r="114" spans="1:16" s="123" customFormat="1" ht="15.75">
      <c r="A114" s="124"/>
      <c r="B114" s="261"/>
      <c r="C114" s="125" t="s">
        <v>92</v>
      </c>
      <c r="D114" s="124" t="s">
        <v>90</v>
      </c>
      <c r="E114" s="126">
        <v>16.704000000000004</v>
      </c>
      <c r="F114" s="127"/>
      <c r="G114" s="199"/>
      <c r="H114" s="128"/>
      <c r="I114" s="127"/>
      <c r="J114" s="127"/>
      <c r="K114" s="128">
        <f>J114+I114+H114</f>
        <v>0</v>
      </c>
      <c r="L114" s="200">
        <f>ROUND(F114*E114,2)</f>
        <v>0</v>
      </c>
      <c r="M114" s="128">
        <f>ROUND(H114*E114,2)</f>
        <v>0</v>
      </c>
      <c r="N114" s="128">
        <f>ROUND(I114*E114,2)</f>
        <v>0</v>
      </c>
      <c r="O114" s="128">
        <f>ROUND(J114*E114,2)</f>
        <v>0</v>
      </c>
      <c r="P114" s="128">
        <f t="shared" si="43"/>
        <v>0</v>
      </c>
    </row>
    <row r="115" spans="1:16" s="123" customFormat="1" ht="15.75">
      <c r="A115" s="129"/>
      <c r="B115" s="257"/>
      <c r="C115" s="130" t="s">
        <v>93</v>
      </c>
      <c r="D115" s="129" t="s">
        <v>94</v>
      </c>
      <c r="E115" s="131">
        <v>0.05</v>
      </c>
      <c r="F115" s="132"/>
      <c r="G115" s="201"/>
      <c r="H115" s="133"/>
      <c r="I115" s="132"/>
      <c r="J115" s="132"/>
      <c r="K115" s="133">
        <f>J115+I115+H115</f>
        <v>0</v>
      </c>
      <c r="L115" s="202">
        <f>ROUND(F115*E115,2)</f>
        <v>0</v>
      </c>
      <c r="M115" s="133">
        <f>ROUND(H115*E115,2)</f>
        <v>0</v>
      </c>
      <c r="N115" s="133">
        <f>ROUND(I115*E115,2)</f>
        <v>0</v>
      </c>
      <c r="O115" s="133">
        <f>ROUND(J115*E115,2)</f>
        <v>0</v>
      </c>
      <c r="P115" s="133">
        <f t="shared" si="43"/>
        <v>0</v>
      </c>
    </row>
    <row r="116" spans="1:16" s="189" customFormat="1" ht="15.75">
      <c r="A116" s="174">
        <f>A112+1</f>
        <v>50</v>
      </c>
      <c r="B116" s="258" t="s">
        <v>65</v>
      </c>
      <c r="C116" s="283" t="s">
        <v>274</v>
      </c>
      <c r="D116" s="124" t="s">
        <v>90</v>
      </c>
      <c r="E116" s="175">
        <v>16.495200000000004</v>
      </c>
      <c r="F116" s="188"/>
      <c r="G116" s="280"/>
      <c r="H116" s="178"/>
      <c r="I116" s="178"/>
      <c r="J116" s="178"/>
      <c r="K116" s="178">
        <f aca="true" t="shared" si="44" ref="K116:K121">H116+I116+J116</f>
        <v>0</v>
      </c>
      <c r="L116" s="177">
        <f aca="true" t="shared" si="45" ref="L116:L121">ROUND(E116*F116,2)</f>
        <v>0</v>
      </c>
      <c r="M116" s="178">
        <f aca="true" t="shared" si="46" ref="M116:M121">ROUND(E116*H116,2)</f>
        <v>0</v>
      </c>
      <c r="N116" s="178">
        <f aca="true" t="shared" si="47" ref="N116:N121">ROUND(E116*I116,2)</f>
        <v>0</v>
      </c>
      <c r="O116" s="178">
        <f aca="true" t="shared" si="48" ref="O116:O121">ROUND(E116*J116,2)</f>
        <v>0</v>
      </c>
      <c r="P116" s="178">
        <f t="shared" si="43"/>
        <v>0</v>
      </c>
    </row>
    <row r="117" spans="1:16" s="189" customFormat="1" ht="15.75">
      <c r="A117" s="190"/>
      <c r="B117" s="259"/>
      <c r="C117" s="284" t="s">
        <v>275</v>
      </c>
      <c r="D117" s="124" t="s">
        <v>90</v>
      </c>
      <c r="E117" s="192">
        <v>18.144720000000007</v>
      </c>
      <c r="F117" s="193"/>
      <c r="G117" s="194"/>
      <c r="H117" s="195"/>
      <c r="I117" s="195"/>
      <c r="J117" s="195"/>
      <c r="K117" s="195">
        <f t="shared" si="44"/>
        <v>0</v>
      </c>
      <c r="L117" s="194">
        <f t="shared" si="45"/>
        <v>0</v>
      </c>
      <c r="M117" s="195">
        <f t="shared" si="46"/>
        <v>0</v>
      </c>
      <c r="N117" s="195">
        <f t="shared" si="47"/>
        <v>0</v>
      </c>
      <c r="O117" s="195">
        <f t="shared" si="48"/>
        <v>0</v>
      </c>
      <c r="P117" s="195">
        <f t="shared" si="43"/>
        <v>0</v>
      </c>
    </row>
    <row r="118" spans="1:16" s="189" customFormat="1" ht="12.75">
      <c r="A118" s="182"/>
      <c r="B118" s="260"/>
      <c r="C118" s="286" t="s">
        <v>276</v>
      </c>
      <c r="D118" s="182" t="s">
        <v>26</v>
      </c>
      <c r="E118" s="196">
        <v>1</v>
      </c>
      <c r="F118" s="197"/>
      <c r="G118" s="185"/>
      <c r="H118" s="186"/>
      <c r="I118" s="186"/>
      <c r="J118" s="186"/>
      <c r="K118" s="186">
        <f t="shared" si="44"/>
        <v>0</v>
      </c>
      <c r="L118" s="185">
        <f t="shared" si="45"/>
        <v>0</v>
      </c>
      <c r="M118" s="186">
        <f t="shared" si="46"/>
        <v>0</v>
      </c>
      <c r="N118" s="186">
        <f t="shared" si="47"/>
        <v>0</v>
      </c>
      <c r="O118" s="186">
        <f t="shared" si="48"/>
        <v>0</v>
      </c>
      <c r="P118" s="186">
        <f t="shared" si="43"/>
        <v>0</v>
      </c>
    </row>
    <row r="119" spans="1:16" s="189" customFormat="1" ht="15.75">
      <c r="A119" s="174">
        <f>A116+1</f>
        <v>51</v>
      </c>
      <c r="B119" s="258" t="s">
        <v>65</v>
      </c>
      <c r="C119" s="283" t="s">
        <v>316</v>
      </c>
      <c r="D119" s="174" t="s">
        <v>97</v>
      </c>
      <c r="E119" s="175">
        <v>3.299040000000001</v>
      </c>
      <c r="F119" s="188"/>
      <c r="G119" s="280"/>
      <c r="H119" s="178"/>
      <c r="I119" s="178"/>
      <c r="J119" s="178"/>
      <c r="K119" s="178">
        <f t="shared" si="44"/>
        <v>0</v>
      </c>
      <c r="L119" s="177">
        <f t="shared" si="45"/>
        <v>0</v>
      </c>
      <c r="M119" s="178">
        <f t="shared" si="46"/>
        <v>0</v>
      </c>
      <c r="N119" s="178">
        <f t="shared" si="47"/>
        <v>0</v>
      </c>
      <c r="O119" s="178">
        <f t="shared" si="48"/>
        <v>0</v>
      </c>
      <c r="P119" s="178">
        <f t="shared" si="43"/>
        <v>0</v>
      </c>
    </row>
    <row r="120" spans="1:16" s="189" customFormat="1" ht="15.75">
      <c r="A120" s="190"/>
      <c r="B120" s="259"/>
      <c r="C120" s="284" t="s">
        <v>305</v>
      </c>
      <c r="D120" s="190" t="s">
        <v>97</v>
      </c>
      <c r="E120" s="192">
        <v>3.46</v>
      </c>
      <c r="F120" s="193"/>
      <c r="G120" s="194"/>
      <c r="H120" s="195"/>
      <c r="I120" s="195"/>
      <c r="J120" s="195"/>
      <c r="K120" s="195">
        <f t="shared" si="44"/>
        <v>0</v>
      </c>
      <c r="L120" s="194">
        <f t="shared" si="45"/>
        <v>0</v>
      </c>
      <c r="M120" s="195">
        <f t="shared" si="46"/>
        <v>0</v>
      </c>
      <c r="N120" s="195">
        <f t="shared" si="47"/>
        <v>0</v>
      </c>
      <c r="O120" s="195">
        <f t="shared" si="48"/>
        <v>0</v>
      </c>
      <c r="P120" s="195">
        <f t="shared" si="43"/>
        <v>0</v>
      </c>
    </row>
    <row r="121" spans="1:16" s="189" customFormat="1" ht="12.75">
      <c r="A121" s="182"/>
      <c r="B121" s="260"/>
      <c r="C121" s="181" t="s">
        <v>75</v>
      </c>
      <c r="D121" s="182" t="s">
        <v>73</v>
      </c>
      <c r="E121" s="196">
        <v>1</v>
      </c>
      <c r="F121" s="197"/>
      <c r="G121" s="185"/>
      <c r="H121" s="186"/>
      <c r="I121" s="186"/>
      <c r="J121" s="186"/>
      <c r="K121" s="186">
        <f t="shared" si="44"/>
        <v>0</v>
      </c>
      <c r="L121" s="185">
        <f t="shared" si="45"/>
        <v>0</v>
      </c>
      <c r="M121" s="186">
        <f t="shared" si="46"/>
        <v>0</v>
      </c>
      <c r="N121" s="186">
        <f t="shared" si="47"/>
        <v>0</v>
      </c>
      <c r="O121" s="186">
        <f t="shared" si="48"/>
        <v>0</v>
      </c>
      <c r="P121" s="186">
        <f t="shared" si="43"/>
        <v>0</v>
      </c>
    </row>
    <row r="122" spans="1:16" s="123" customFormat="1" ht="15.75">
      <c r="A122" s="118">
        <f>A119+1</f>
        <v>52</v>
      </c>
      <c r="B122" s="256" t="s">
        <v>61</v>
      </c>
      <c r="C122" s="119" t="s">
        <v>317</v>
      </c>
      <c r="D122" s="118" t="s">
        <v>94</v>
      </c>
      <c r="E122" s="120">
        <v>5.208</v>
      </c>
      <c r="F122" s="121"/>
      <c r="G122" s="280"/>
      <c r="H122" s="122"/>
      <c r="I122" s="121"/>
      <c r="J122" s="121"/>
      <c r="K122" s="122">
        <f>J122+I122+H122</f>
        <v>0</v>
      </c>
      <c r="L122" s="198">
        <f>ROUND(F122*E122,2)</f>
        <v>0</v>
      </c>
      <c r="M122" s="122">
        <f>ROUND(H122*E122,2)</f>
        <v>0</v>
      </c>
      <c r="N122" s="122">
        <f>ROUND(I122*E122,2)</f>
        <v>0</v>
      </c>
      <c r="O122" s="122">
        <f>ROUND(J122*E122,2)</f>
        <v>0</v>
      </c>
      <c r="P122" s="122">
        <f aca="true" t="shared" si="49" ref="P122:P128">O122+N122+M122</f>
        <v>0</v>
      </c>
    </row>
    <row r="123" spans="1:16" s="123" customFormat="1" ht="15.75">
      <c r="A123" s="124"/>
      <c r="B123" s="261"/>
      <c r="C123" s="125" t="s">
        <v>320</v>
      </c>
      <c r="D123" s="124" t="s">
        <v>94</v>
      </c>
      <c r="E123" s="126">
        <v>4.99968</v>
      </c>
      <c r="F123" s="127"/>
      <c r="G123" s="199"/>
      <c r="H123" s="128"/>
      <c r="I123" s="127"/>
      <c r="J123" s="127"/>
      <c r="K123" s="128">
        <f>J123+I123+H123</f>
        <v>0</v>
      </c>
      <c r="L123" s="200">
        <f>ROUND(F123*E123,2)</f>
        <v>0</v>
      </c>
      <c r="M123" s="128">
        <f>ROUND(H123*E123,2)</f>
        <v>0</v>
      </c>
      <c r="N123" s="128">
        <f>ROUND(I123*E123,2)</f>
        <v>0</v>
      </c>
      <c r="O123" s="128">
        <f>ROUND(J123*E123,2)</f>
        <v>0</v>
      </c>
      <c r="P123" s="128">
        <f t="shared" si="49"/>
        <v>0</v>
      </c>
    </row>
    <row r="124" spans="1:16" s="123" customFormat="1" ht="15.75">
      <c r="A124" s="124"/>
      <c r="B124" s="261"/>
      <c r="C124" s="254" t="s">
        <v>98</v>
      </c>
      <c r="D124" s="124" t="s">
        <v>94</v>
      </c>
      <c r="E124" s="126">
        <v>0.7812</v>
      </c>
      <c r="F124" s="127"/>
      <c r="G124" s="199"/>
      <c r="H124" s="128"/>
      <c r="I124" s="127"/>
      <c r="J124" s="127"/>
      <c r="K124" s="128">
        <f>J124+I124+H124</f>
        <v>0</v>
      </c>
      <c r="L124" s="200">
        <f>ROUND(F124*E124,2)</f>
        <v>0</v>
      </c>
      <c r="M124" s="128">
        <f>ROUND(H124*E124,2)</f>
        <v>0</v>
      </c>
      <c r="N124" s="128">
        <f>ROUND(I124*E124,2)</f>
        <v>0</v>
      </c>
      <c r="O124" s="128">
        <f>ROUND(J124*E124,2)</f>
        <v>0</v>
      </c>
      <c r="P124" s="128">
        <f t="shared" si="49"/>
        <v>0</v>
      </c>
    </row>
    <row r="125" spans="1:16" s="123" customFormat="1" ht="12.75">
      <c r="A125" s="129"/>
      <c r="B125" s="257"/>
      <c r="C125" s="130" t="s">
        <v>99</v>
      </c>
      <c r="D125" s="129" t="s">
        <v>68</v>
      </c>
      <c r="E125" s="126">
        <v>45</v>
      </c>
      <c r="F125" s="132"/>
      <c r="G125" s="201"/>
      <c r="H125" s="133"/>
      <c r="I125" s="132"/>
      <c r="J125" s="132"/>
      <c r="K125" s="133">
        <f>J125+I125+H125</f>
        <v>0</v>
      </c>
      <c r="L125" s="202">
        <f>ROUND(F125*E125,2)</f>
        <v>0</v>
      </c>
      <c r="M125" s="133">
        <f>ROUND(H125*E125,2)</f>
        <v>0</v>
      </c>
      <c r="N125" s="133">
        <f>ROUND(I125*E125,2)</f>
        <v>0</v>
      </c>
      <c r="O125" s="133">
        <f>ROUND(J125*E125,2)</f>
        <v>0</v>
      </c>
      <c r="P125" s="133">
        <f t="shared" si="49"/>
        <v>0</v>
      </c>
    </row>
    <row r="126" spans="1:16" s="179" customFormat="1" ht="15.75">
      <c r="A126" s="172">
        <f>A122+1</f>
        <v>53</v>
      </c>
      <c r="B126" s="256" t="s">
        <v>78</v>
      </c>
      <c r="C126" s="283" t="s">
        <v>318</v>
      </c>
      <c r="D126" s="174" t="s">
        <v>95</v>
      </c>
      <c r="E126" s="175">
        <v>54.53</v>
      </c>
      <c r="F126" s="176"/>
      <c r="G126" s="280"/>
      <c r="H126" s="178"/>
      <c r="I126" s="178"/>
      <c r="J126" s="178"/>
      <c r="K126" s="178">
        <f>H126+I126+J126</f>
        <v>0</v>
      </c>
      <c r="L126" s="177">
        <f>ROUND(E126*F126,2)</f>
        <v>0</v>
      </c>
      <c r="M126" s="178">
        <f>ROUND(E126*H126,2)</f>
        <v>0</v>
      </c>
      <c r="N126" s="178">
        <f>ROUND(E126*I126,2)</f>
        <v>0</v>
      </c>
      <c r="O126" s="178">
        <f>ROUND(E126*J126,2)</f>
        <v>0</v>
      </c>
      <c r="P126" s="178">
        <f t="shared" si="49"/>
        <v>0</v>
      </c>
    </row>
    <row r="127" spans="1:16" s="179" customFormat="1" ht="15.75">
      <c r="A127" s="212"/>
      <c r="B127" s="261"/>
      <c r="C127" s="191" t="s">
        <v>45</v>
      </c>
      <c r="D127" s="190" t="s">
        <v>97</v>
      </c>
      <c r="E127" s="213">
        <v>8.83386</v>
      </c>
      <c r="F127" s="318"/>
      <c r="G127" s="194"/>
      <c r="H127" s="195"/>
      <c r="I127" s="195"/>
      <c r="J127" s="195"/>
      <c r="K127" s="195">
        <f>H127+I127+J127</f>
        <v>0</v>
      </c>
      <c r="L127" s="194">
        <f>ROUND(E127*F127,2)</f>
        <v>0</v>
      </c>
      <c r="M127" s="195">
        <f>ROUND(E127*H127,2)</f>
        <v>0</v>
      </c>
      <c r="N127" s="195">
        <f>ROUND(E127*I127,2)</f>
        <v>0</v>
      </c>
      <c r="O127" s="195">
        <f>ROUND(E127*J127,2)</f>
        <v>0</v>
      </c>
      <c r="P127" s="195">
        <f t="shared" si="49"/>
        <v>0</v>
      </c>
    </row>
    <row r="128" spans="1:16" s="179" customFormat="1" ht="12.75">
      <c r="A128" s="180"/>
      <c r="B128" s="257"/>
      <c r="C128" s="286" t="s">
        <v>132</v>
      </c>
      <c r="D128" s="182" t="s">
        <v>133</v>
      </c>
      <c r="E128" s="183">
        <v>2</v>
      </c>
      <c r="F128" s="184"/>
      <c r="G128" s="185"/>
      <c r="H128" s="186"/>
      <c r="I128" s="186"/>
      <c r="J128" s="186"/>
      <c r="K128" s="186">
        <f>H128+I128+J128</f>
        <v>0</v>
      </c>
      <c r="L128" s="185">
        <f>ROUND(E128*F128,2)</f>
        <v>0</v>
      </c>
      <c r="M128" s="186">
        <f>ROUND(E128*H128,2)</f>
        <v>0</v>
      </c>
      <c r="N128" s="186">
        <f>ROUND(E128*I128,2)</f>
        <v>0</v>
      </c>
      <c r="O128" s="186">
        <f>ROUND(E128*J128,2)</f>
        <v>0</v>
      </c>
      <c r="P128" s="186">
        <f t="shared" si="49"/>
        <v>0</v>
      </c>
    </row>
    <row r="129" spans="1:16" s="189" customFormat="1" ht="15.75">
      <c r="A129" s="396">
        <f>A126+1</f>
        <v>54</v>
      </c>
      <c r="B129" s="258" t="s">
        <v>65</v>
      </c>
      <c r="C129" s="283" t="s">
        <v>274</v>
      </c>
      <c r="D129" s="124" t="s">
        <v>90</v>
      </c>
      <c r="E129" s="187">
        <v>54.53</v>
      </c>
      <c r="F129" s="188"/>
      <c r="G129" s="280"/>
      <c r="H129" s="178"/>
      <c r="I129" s="178"/>
      <c r="J129" s="178"/>
      <c r="K129" s="178">
        <f aca="true" t="shared" si="50" ref="K129:K134">H129+I129+J129</f>
        <v>0</v>
      </c>
      <c r="L129" s="177">
        <f aca="true" t="shared" si="51" ref="L129:L134">ROUND(E129*F129,2)</f>
        <v>0</v>
      </c>
      <c r="M129" s="178">
        <f aca="true" t="shared" si="52" ref="M129:M134">ROUND(E129*H129,2)</f>
        <v>0</v>
      </c>
      <c r="N129" s="178">
        <f aca="true" t="shared" si="53" ref="N129:N134">ROUND(E129*I129,2)</f>
        <v>0</v>
      </c>
      <c r="O129" s="178">
        <f aca="true" t="shared" si="54" ref="O129:O134">ROUND(E129*J129,2)</f>
        <v>0</v>
      </c>
      <c r="P129" s="178">
        <f aca="true" t="shared" si="55" ref="P129:P135">O129+N129+M129</f>
        <v>0</v>
      </c>
    </row>
    <row r="130" spans="1:16" s="189" customFormat="1" ht="15.75">
      <c r="A130" s="190"/>
      <c r="B130" s="259"/>
      <c r="C130" s="284" t="s">
        <v>275</v>
      </c>
      <c r="D130" s="124" t="s">
        <v>90</v>
      </c>
      <c r="E130" s="192">
        <v>59.983000000000004</v>
      </c>
      <c r="F130" s="193"/>
      <c r="G130" s="194"/>
      <c r="H130" s="195"/>
      <c r="I130" s="195"/>
      <c r="J130" s="195"/>
      <c r="K130" s="195">
        <f t="shared" si="50"/>
        <v>0</v>
      </c>
      <c r="L130" s="194">
        <f t="shared" si="51"/>
        <v>0</v>
      </c>
      <c r="M130" s="195">
        <f t="shared" si="52"/>
        <v>0</v>
      </c>
      <c r="N130" s="195">
        <f t="shared" si="53"/>
        <v>0</v>
      </c>
      <c r="O130" s="195">
        <f t="shared" si="54"/>
        <v>0</v>
      </c>
      <c r="P130" s="195">
        <f t="shared" si="55"/>
        <v>0</v>
      </c>
    </row>
    <row r="131" spans="1:16" s="189" customFormat="1" ht="12.75">
      <c r="A131" s="182"/>
      <c r="B131" s="260"/>
      <c r="C131" s="286" t="s">
        <v>276</v>
      </c>
      <c r="D131" s="182" t="s">
        <v>26</v>
      </c>
      <c r="E131" s="196">
        <v>1</v>
      </c>
      <c r="F131" s="197"/>
      <c r="G131" s="185"/>
      <c r="H131" s="186"/>
      <c r="I131" s="186"/>
      <c r="J131" s="186"/>
      <c r="K131" s="186">
        <f t="shared" si="50"/>
        <v>0</v>
      </c>
      <c r="L131" s="185">
        <f t="shared" si="51"/>
        <v>0</v>
      </c>
      <c r="M131" s="186">
        <f t="shared" si="52"/>
        <v>0</v>
      </c>
      <c r="N131" s="186">
        <f t="shared" si="53"/>
        <v>0</v>
      </c>
      <c r="O131" s="186">
        <f t="shared" si="54"/>
        <v>0</v>
      </c>
      <c r="P131" s="186">
        <f t="shared" si="55"/>
        <v>0</v>
      </c>
    </row>
    <row r="132" spans="1:16" s="189" customFormat="1" ht="15.75">
      <c r="A132" s="174">
        <f>A129+1</f>
        <v>55</v>
      </c>
      <c r="B132" s="258" t="s">
        <v>65</v>
      </c>
      <c r="C132" s="283" t="s">
        <v>319</v>
      </c>
      <c r="D132" s="190" t="s">
        <v>131</v>
      </c>
      <c r="E132" s="187">
        <v>54.53</v>
      </c>
      <c r="F132" s="188"/>
      <c r="G132" s="280"/>
      <c r="H132" s="178"/>
      <c r="I132" s="178"/>
      <c r="J132" s="178"/>
      <c r="K132" s="178">
        <f t="shared" si="50"/>
        <v>0</v>
      </c>
      <c r="L132" s="177">
        <f t="shared" si="51"/>
        <v>0</v>
      </c>
      <c r="M132" s="178">
        <f t="shared" si="52"/>
        <v>0</v>
      </c>
      <c r="N132" s="178">
        <f t="shared" si="53"/>
        <v>0</v>
      </c>
      <c r="O132" s="178">
        <f t="shared" si="54"/>
        <v>0</v>
      </c>
      <c r="P132" s="178">
        <f t="shared" si="55"/>
        <v>0</v>
      </c>
    </row>
    <row r="133" spans="1:16" s="189" customFormat="1" ht="15.75">
      <c r="A133" s="190"/>
      <c r="B133" s="259"/>
      <c r="C133" s="284" t="s">
        <v>406</v>
      </c>
      <c r="D133" s="190" t="s">
        <v>97</v>
      </c>
      <c r="E133" s="192">
        <v>6.87</v>
      </c>
      <c r="F133" s="193"/>
      <c r="G133" s="194"/>
      <c r="H133" s="195"/>
      <c r="I133" s="195"/>
      <c r="J133" s="195"/>
      <c r="K133" s="195">
        <f t="shared" si="50"/>
        <v>0</v>
      </c>
      <c r="L133" s="194">
        <f t="shared" si="51"/>
        <v>0</v>
      </c>
      <c r="M133" s="195">
        <f t="shared" si="52"/>
        <v>0</v>
      </c>
      <c r="N133" s="195">
        <f t="shared" si="53"/>
        <v>0</v>
      </c>
      <c r="O133" s="195">
        <f t="shared" si="54"/>
        <v>0</v>
      </c>
      <c r="P133" s="195">
        <f t="shared" si="55"/>
        <v>0</v>
      </c>
    </row>
    <row r="134" spans="1:16" s="189" customFormat="1" ht="12.75">
      <c r="A134" s="190"/>
      <c r="B134" s="259"/>
      <c r="C134" s="191" t="s">
        <v>75</v>
      </c>
      <c r="D134" s="190" t="s">
        <v>73</v>
      </c>
      <c r="E134" s="192">
        <v>1</v>
      </c>
      <c r="F134" s="193"/>
      <c r="G134" s="194"/>
      <c r="H134" s="195"/>
      <c r="I134" s="195"/>
      <c r="J134" s="195"/>
      <c r="K134" s="195">
        <f t="shared" si="50"/>
        <v>0</v>
      </c>
      <c r="L134" s="194">
        <f t="shared" si="51"/>
        <v>0</v>
      </c>
      <c r="M134" s="195">
        <f t="shared" si="52"/>
        <v>0</v>
      </c>
      <c r="N134" s="195">
        <f t="shared" si="53"/>
        <v>0</v>
      </c>
      <c r="O134" s="195">
        <f t="shared" si="54"/>
        <v>0</v>
      </c>
      <c r="P134" s="195">
        <f t="shared" si="55"/>
        <v>0</v>
      </c>
    </row>
    <row r="135" spans="1:16" s="123" customFormat="1" ht="12.75">
      <c r="A135" s="129"/>
      <c r="B135" s="257"/>
      <c r="C135" s="130" t="s">
        <v>74</v>
      </c>
      <c r="D135" s="129" t="s">
        <v>26</v>
      </c>
      <c r="E135" s="131">
        <v>1</v>
      </c>
      <c r="F135" s="132"/>
      <c r="G135" s="201"/>
      <c r="H135" s="133"/>
      <c r="I135" s="132"/>
      <c r="J135" s="132"/>
      <c r="K135" s="133">
        <f>J135+I135+H135</f>
        <v>0</v>
      </c>
      <c r="L135" s="202">
        <f>ROUND(F135*E135,2)</f>
        <v>0</v>
      </c>
      <c r="M135" s="133">
        <f>ROUND(H135*E135,2)</f>
        <v>0</v>
      </c>
      <c r="N135" s="133">
        <f>ROUND(I135*E135,2)</f>
        <v>0</v>
      </c>
      <c r="O135" s="133">
        <f>ROUND(J135*E135,2)</f>
        <v>0</v>
      </c>
      <c r="P135" s="133">
        <f t="shared" si="55"/>
        <v>0</v>
      </c>
    </row>
    <row r="136" spans="1:16" s="123" customFormat="1" ht="12.75">
      <c r="A136" s="124">
        <f>A132+1</f>
        <v>56</v>
      </c>
      <c r="B136" s="258" t="s">
        <v>101</v>
      </c>
      <c r="C136" s="125" t="s">
        <v>388</v>
      </c>
      <c r="D136" s="124" t="s">
        <v>26</v>
      </c>
      <c r="E136" s="126">
        <v>1</v>
      </c>
      <c r="F136" s="188"/>
      <c r="G136" s="280"/>
      <c r="H136" s="178"/>
      <c r="I136" s="178"/>
      <c r="J136" s="178"/>
      <c r="K136" s="178">
        <f>H136+I136+J136</f>
        <v>0</v>
      </c>
      <c r="L136" s="177">
        <f>ROUND(E136*F136,2)</f>
        <v>0</v>
      </c>
      <c r="M136" s="178">
        <f>ROUND(E136*H136,2)</f>
        <v>0</v>
      </c>
      <c r="N136" s="178">
        <f>ROUND(E136*I136,2)</f>
        <v>0</v>
      </c>
      <c r="O136" s="178">
        <f>ROUND(E136*J136,2)</f>
        <v>0</v>
      </c>
      <c r="P136" s="178">
        <f aca="true" t="shared" si="56" ref="P136:P149">O136+N136+M136</f>
        <v>0</v>
      </c>
    </row>
    <row r="137" spans="1:17" s="189" customFormat="1" ht="15.75">
      <c r="A137" s="174">
        <f>A136+1</f>
        <v>57</v>
      </c>
      <c r="B137" s="258" t="s">
        <v>101</v>
      </c>
      <c r="C137" s="283" t="s">
        <v>321</v>
      </c>
      <c r="D137" s="174" t="s">
        <v>95</v>
      </c>
      <c r="E137" s="120">
        <v>52.08</v>
      </c>
      <c r="F137" s="188"/>
      <c r="G137" s="280"/>
      <c r="H137" s="122"/>
      <c r="I137" s="178"/>
      <c r="J137" s="178"/>
      <c r="K137" s="178">
        <f aca="true" t="shared" si="57" ref="K137:K149">J137+I137+H137</f>
        <v>0</v>
      </c>
      <c r="L137" s="177">
        <f aca="true" t="shared" si="58" ref="L137:L149">ROUND(F137*E137,2)</f>
        <v>0</v>
      </c>
      <c r="M137" s="178">
        <f aca="true" t="shared" si="59" ref="M137:M149">ROUND(H137*E137,2)</f>
        <v>0</v>
      </c>
      <c r="N137" s="178">
        <f aca="true" t="shared" si="60" ref="N137:N167">ROUND(I137*E137,2)</f>
        <v>0</v>
      </c>
      <c r="O137" s="178">
        <f aca="true" t="shared" si="61" ref="O137:O149">ROUND(J137*E137,2)</f>
        <v>0</v>
      </c>
      <c r="P137" s="178">
        <f t="shared" si="56"/>
        <v>0</v>
      </c>
      <c r="Q137" s="317"/>
    </row>
    <row r="138" spans="1:17" s="189" customFormat="1" ht="25.5">
      <c r="A138" s="174">
        <f>A137+1</f>
        <v>58</v>
      </c>
      <c r="B138" s="258" t="s">
        <v>101</v>
      </c>
      <c r="C138" s="283" t="s">
        <v>322</v>
      </c>
      <c r="D138" s="174" t="s">
        <v>95</v>
      </c>
      <c r="E138" s="120">
        <v>26.419999999999998</v>
      </c>
      <c r="F138" s="188"/>
      <c r="G138" s="280"/>
      <c r="H138" s="122"/>
      <c r="I138" s="178"/>
      <c r="J138" s="178"/>
      <c r="K138" s="178">
        <f t="shared" si="57"/>
        <v>0</v>
      </c>
      <c r="L138" s="177">
        <f t="shared" si="58"/>
        <v>0</v>
      </c>
      <c r="M138" s="178">
        <f t="shared" si="59"/>
        <v>0</v>
      </c>
      <c r="N138" s="178">
        <f t="shared" si="60"/>
        <v>0</v>
      </c>
      <c r="O138" s="178">
        <f t="shared" si="61"/>
        <v>0</v>
      </c>
      <c r="P138" s="178">
        <f t="shared" si="56"/>
        <v>0</v>
      </c>
      <c r="Q138" s="317"/>
    </row>
    <row r="139" spans="1:17" s="189" customFormat="1" ht="15.75">
      <c r="A139" s="174">
        <f>A138+1</f>
        <v>59</v>
      </c>
      <c r="B139" s="258" t="s">
        <v>101</v>
      </c>
      <c r="C139" s="283" t="s">
        <v>323</v>
      </c>
      <c r="D139" s="174" t="s">
        <v>95</v>
      </c>
      <c r="E139" s="120">
        <v>22.9</v>
      </c>
      <c r="F139" s="188"/>
      <c r="G139" s="280"/>
      <c r="H139" s="122"/>
      <c r="I139" s="178"/>
      <c r="J139" s="178"/>
      <c r="K139" s="178">
        <f t="shared" si="57"/>
        <v>0</v>
      </c>
      <c r="L139" s="177">
        <f t="shared" si="58"/>
        <v>0</v>
      </c>
      <c r="M139" s="178">
        <f t="shared" si="59"/>
        <v>0</v>
      </c>
      <c r="N139" s="178">
        <f t="shared" si="60"/>
        <v>0</v>
      </c>
      <c r="O139" s="178">
        <f t="shared" si="61"/>
        <v>0</v>
      </c>
      <c r="P139" s="178">
        <f t="shared" si="56"/>
        <v>0</v>
      </c>
      <c r="Q139" s="317"/>
    </row>
    <row r="140" spans="1:16" s="189" customFormat="1" ht="25.5">
      <c r="A140" s="174">
        <f>A139+1</f>
        <v>60</v>
      </c>
      <c r="B140" s="258" t="s">
        <v>101</v>
      </c>
      <c r="C140" s="283" t="s">
        <v>325</v>
      </c>
      <c r="D140" s="174" t="s">
        <v>95</v>
      </c>
      <c r="E140" s="187">
        <v>22.9</v>
      </c>
      <c r="F140" s="188"/>
      <c r="G140" s="280"/>
      <c r="H140" s="122"/>
      <c r="I140" s="178"/>
      <c r="J140" s="178"/>
      <c r="K140" s="178">
        <f t="shared" si="57"/>
        <v>0</v>
      </c>
      <c r="L140" s="177">
        <f t="shared" si="58"/>
        <v>0</v>
      </c>
      <c r="M140" s="178">
        <f t="shared" si="59"/>
        <v>0</v>
      </c>
      <c r="N140" s="178">
        <f t="shared" si="60"/>
        <v>0</v>
      </c>
      <c r="O140" s="178">
        <f t="shared" si="61"/>
        <v>0</v>
      </c>
      <c r="P140" s="178">
        <f t="shared" si="56"/>
        <v>0</v>
      </c>
    </row>
    <row r="141" spans="1:16" s="189" customFormat="1" ht="15.75">
      <c r="A141" s="190"/>
      <c r="B141" s="259"/>
      <c r="C141" s="191" t="s">
        <v>102</v>
      </c>
      <c r="D141" s="190" t="s">
        <v>95</v>
      </c>
      <c r="E141" s="192">
        <v>22.9</v>
      </c>
      <c r="F141" s="193"/>
      <c r="G141" s="194"/>
      <c r="H141" s="195"/>
      <c r="I141" s="195"/>
      <c r="J141" s="195"/>
      <c r="K141" s="195">
        <f t="shared" si="57"/>
        <v>0</v>
      </c>
      <c r="L141" s="194">
        <f t="shared" si="58"/>
        <v>0</v>
      </c>
      <c r="M141" s="195">
        <f t="shared" si="59"/>
        <v>0</v>
      </c>
      <c r="N141" s="195">
        <f t="shared" si="60"/>
        <v>0</v>
      </c>
      <c r="O141" s="195">
        <f t="shared" si="61"/>
        <v>0</v>
      </c>
      <c r="P141" s="195">
        <f t="shared" si="56"/>
        <v>0</v>
      </c>
    </row>
    <row r="142" spans="1:16" s="189" customFormat="1" ht="15.75">
      <c r="A142" s="190"/>
      <c r="B142" s="259"/>
      <c r="C142" s="284" t="s">
        <v>324</v>
      </c>
      <c r="D142" s="190" t="s">
        <v>95</v>
      </c>
      <c r="E142" s="192">
        <v>50.38</v>
      </c>
      <c r="F142" s="193"/>
      <c r="G142" s="194"/>
      <c r="H142" s="195"/>
      <c r="I142" s="195"/>
      <c r="J142" s="195"/>
      <c r="K142" s="195">
        <f t="shared" si="57"/>
        <v>0</v>
      </c>
      <c r="L142" s="194">
        <f t="shared" si="58"/>
        <v>0</v>
      </c>
      <c r="M142" s="195">
        <f t="shared" si="59"/>
        <v>0</v>
      </c>
      <c r="N142" s="195">
        <f t="shared" si="60"/>
        <v>0</v>
      </c>
      <c r="O142" s="195">
        <f t="shared" si="61"/>
        <v>0</v>
      </c>
      <c r="P142" s="195">
        <f t="shared" si="56"/>
        <v>0</v>
      </c>
    </row>
    <row r="143" spans="1:16" s="189" customFormat="1" ht="12.75">
      <c r="A143" s="190"/>
      <c r="B143" s="259"/>
      <c r="C143" s="191" t="s">
        <v>104</v>
      </c>
      <c r="D143" s="190" t="s">
        <v>100</v>
      </c>
      <c r="E143" s="192">
        <v>16.488</v>
      </c>
      <c r="F143" s="193"/>
      <c r="G143" s="194"/>
      <c r="H143" s="195"/>
      <c r="I143" s="195"/>
      <c r="J143" s="195"/>
      <c r="K143" s="195">
        <f t="shared" si="57"/>
        <v>0</v>
      </c>
      <c r="L143" s="194">
        <f t="shared" si="58"/>
        <v>0</v>
      </c>
      <c r="M143" s="195">
        <f t="shared" si="59"/>
        <v>0</v>
      </c>
      <c r="N143" s="195">
        <f t="shared" si="60"/>
        <v>0</v>
      </c>
      <c r="O143" s="195">
        <f t="shared" si="61"/>
        <v>0</v>
      </c>
      <c r="P143" s="195">
        <f t="shared" si="56"/>
        <v>0</v>
      </c>
    </row>
    <row r="144" spans="1:16" s="189" customFormat="1" ht="12.75">
      <c r="A144" s="190"/>
      <c r="B144" s="259"/>
      <c r="C144" s="284" t="s">
        <v>326</v>
      </c>
      <c r="D144" s="190" t="s">
        <v>66</v>
      </c>
      <c r="E144" s="192">
        <v>29.77</v>
      </c>
      <c r="F144" s="193"/>
      <c r="G144" s="194"/>
      <c r="H144" s="195"/>
      <c r="I144" s="195"/>
      <c r="J144" s="195"/>
      <c r="K144" s="195">
        <f t="shared" si="57"/>
        <v>0</v>
      </c>
      <c r="L144" s="194">
        <f t="shared" si="58"/>
        <v>0</v>
      </c>
      <c r="M144" s="195">
        <f t="shared" si="59"/>
        <v>0</v>
      </c>
      <c r="N144" s="195">
        <f t="shared" si="60"/>
        <v>0</v>
      </c>
      <c r="O144" s="195">
        <f t="shared" si="61"/>
        <v>0</v>
      </c>
      <c r="P144" s="195">
        <f t="shared" si="56"/>
        <v>0</v>
      </c>
    </row>
    <row r="145" spans="1:16" s="189" customFormat="1" ht="12.75">
      <c r="A145" s="182"/>
      <c r="B145" s="260"/>
      <c r="C145" s="181" t="s">
        <v>103</v>
      </c>
      <c r="D145" s="182" t="s">
        <v>68</v>
      </c>
      <c r="E145" s="196">
        <v>18.32</v>
      </c>
      <c r="F145" s="197"/>
      <c r="G145" s="185"/>
      <c r="H145" s="186"/>
      <c r="I145" s="186"/>
      <c r="J145" s="186"/>
      <c r="K145" s="186">
        <f t="shared" si="57"/>
        <v>0</v>
      </c>
      <c r="L145" s="185">
        <f t="shared" si="58"/>
        <v>0</v>
      </c>
      <c r="M145" s="186">
        <f t="shared" si="59"/>
        <v>0</v>
      </c>
      <c r="N145" s="186">
        <f t="shared" si="60"/>
        <v>0</v>
      </c>
      <c r="O145" s="186">
        <f t="shared" si="61"/>
        <v>0</v>
      </c>
      <c r="P145" s="186">
        <f t="shared" si="56"/>
        <v>0</v>
      </c>
    </row>
    <row r="146" spans="1:16" s="189" customFormat="1" ht="25.5">
      <c r="A146" s="174">
        <f>A140+1</f>
        <v>61</v>
      </c>
      <c r="B146" s="258" t="s">
        <v>101</v>
      </c>
      <c r="C146" s="283" t="s">
        <v>329</v>
      </c>
      <c r="D146" s="174" t="s">
        <v>95</v>
      </c>
      <c r="E146" s="187">
        <v>32.344</v>
      </c>
      <c r="F146" s="188"/>
      <c r="G146" s="280"/>
      <c r="H146" s="122"/>
      <c r="I146" s="178"/>
      <c r="J146" s="178"/>
      <c r="K146" s="178">
        <f t="shared" si="57"/>
        <v>0</v>
      </c>
      <c r="L146" s="177">
        <f t="shared" si="58"/>
        <v>0</v>
      </c>
      <c r="M146" s="178">
        <f t="shared" si="59"/>
        <v>0</v>
      </c>
      <c r="N146" s="178">
        <f t="shared" si="60"/>
        <v>0</v>
      </c>
      <c r="O146" s="178">
        <f t="shared" si="61"/>
        <v>0</v>
      </c>
      <c r="P146" s="178">
        <f t="shared" si="56"/>
        <v>0</v>
      </c>
    </row>
    <row r="147" spans="1:16" s="189" customFormat="1" ht="15.75">
      <c r="A147" s="190"/>
      <c r="B147" s="259"/>
      <c r="C147" s="191" t="s">
        <v>102</v>
      </c>
      <c r="D147" s="190" t="s">
        <v>95</v>
      </c>
      <c r="E147" s="192">
        <v>32.344</v>
      </c>
      <c r="F147" s="193"/>
      <c r="G147" s="194"/>
      <c r="H147" s="195"/>
      <c r="I147" s="195"/>
      <c r="J147" s="195"/>
      <c r="K147" s="195">
        <f t="shared" si="57"/>
        <v>0</v>
      </c>
      <c r="L147" s="194">
        <f t="shared" si="58"/>
        <v>0</v>
      </c>
      <c r="M147" s="195">
        <f t="shared" si="59"/>
        <v>0</v>
      </c>
      <c r="N147" s="195">
        <f t="shared" si="60"/>
        <v>0</v>
      </c>
      <c r="O147" s="195">
        <f t="shared" si="61"/>
        <v>0</v>
      </c>
      <c r="P147" s="195">
        <f t="shared" si="56"/>
        <v>0</v>
      </c>
    </row>
    <row r="148" spans="1:16" s="189" customFormat="1" ht="15.75">
      <c r="A148" s="190"/>
      <c r="B148" s="259"/>
      <c r="C148" s="284" t="s">
        <v>327</v>
      </c>
      <c r="D148" s="190" t="s">
        <v>95</v>
      </c>
      <c r="E148" s="192">
        <v>71.1568</v>
      </c>
      <c r="F148" s="193"/>
      <c r="G148" s="194"/>
      <c r="H148" s="195"/>
      <c r="I148" s="195"/>
      <c r="J148" s="195"/>
      <c r="K148" s="195">
        <f t="shared" si="57"/>
        <v>0</v>
      </c>
      <c r="L148" s="194">
        <f t="shared" si="58"/>
        <v>0</v>
      </c>
      <c r="M148" s="195">
        <f t="shared" si="59"/>
        <v>0</v>
      </c>
      <c r="N148" s="195">
        <f t="shared" si="60"/>
        <v>0</v>
      </c>
      <c r="O148" s="195">
        <f t="shared" si="61"/>
        <v>0</v>
      </c>
      <c r="P148" s="195">
        <f t="shared" si="56"/>
        <v>0</v>
      </c>
    </row>
    <row r="149" spans="1:16" s="189" customFormat="1" ht="12.75">
      <c r="A149" s="190"/>
      <c r="B149" s="259"/>
      <c r="C149" s="191" t="s">
        <v>104</v>
      </c>
      <c r="D149" s="190" t="s">
        <v>100</v>
      </c>
      <c r="E149" s="192">
        <v>23.28768</v>
      </c>
      <c r="F149" s="193"/>
      <c r="G149" s="194"/>
      <c r="H149" s="195"/>
      <c r="I149" s="195"/>
      <c r="J149" s="195"/>
      <c r="K149" s="195">
        <f t="shared" si="57"/>
        <v>0</v>
      </c>
      <c r="L149" s="194">
        <f t="shared" si="58"/>
        <v>0</v>
      </c>
      <c r="M149" s="195">
        <f t="shared" si="59"/>
        <v>0</v>
      </c>
      <c r="N149" s="195">
        <f t="shared" si="60"/>
        <v>0</v>
      </c>
      <c r="O149" s="195">
        <f t="shared" si="61"/>
        <v>0</v>
      </c>
      <c r="P149" s="195">
        <f t="shared" si="56"/>
        <v>0</v>
      </c>
    </row>
    <row r="150" spans="1:16" s="189" customFormat="1" ht="15.75">
      <c r="A150" s="190"/>
      <c r="B150" s="259"/>
      <c r="C150" s="284" t="s">
        <v>328</v>
      </c>
      <c r="D150" s="190" t="s">
        <v>96</v>
      </c>
      <c r="E150" s="192">
        <v>1.6172000000000002</v>
      </c>
      <c r="F150" s="193"/>
      <c r="G150" s="194"/>
      <c r="H150" s="195"/>
      <c r="I150" s="195"/>
      <c r="J150" s="195"/>
      <c r="K150" s="195"/>
      <c r="L150" s="194"/>
      <c r="M150" s="195"/>
      <c r="N150" s="195">
        <f t="shared" si="60"/>
        <v>0</v>
      </c>
      <c r="O150" s="195"/>
      <c r="P150" s="195"/>
    </row>
    <row r="151" spans="1:16" s="189" customFormat="1" ht="12.75">
      <c r="A151" s="190"/>
      <c r="B151" s="259"/>
      <c r="C151" s="284" t="s">
        <v>62</v>
      </c>
      <c r="D151" s="190" t="s">
        <v>66</v>
      </c>
      <c r="E151" s="192">
        <v>42.047200000000004</v>
      </c>
      <c r="F151" s="193"/>
      <c r="G151" s="194"/>
      <c r="H151" s="195"/>
      <c r="I151" s="195"/>
      <c r="J151" s="195"/>
      <c r="K151" s="195">
        <f aca="true" t="shared" si="62" ref="K151:K167">J151+I151+H151</f>
        <v>0</v>
      </c>
      <c r="L151" s="194">
        <f aca="true" t="shared" si="63" ref="L151:L167">ROUND(F151*E151,2)</f>
        <v>0</v>
      </c>
      <c r="M151" s="195">
        <f aca="true" t="shared" si="64" ref="M151:M167">ROUND(H151*E151,2)</f>
        <v>0</v>
      </c>
      <c r="N151" s="195">
        <f t="shared" si="60"/>
        <v>0</v>
      </c>
      <c r="O151" s="195">
        <f aca="true" t="shared" si="65" ref="O151:O167">ROUND(J151*E151,2)</f>
        <v>0</v>
      </c>
      <c r="P151" s="195">
        <f aca="true" t="shared" si="66" ref="P151:P167">O151+N151+M151</f>
        <v>0</v>
      </c>
    </row>
    <row r="152" spans="1:16" s="189" customFormat="1" ht="12.75">
      <c r="A152" s="182"/>
      <c r="B152" s="260"/>
      <c r="C152" s="181" t="s">
        <v>103</v>
      </c>
      <c r="D152" s="182" t="s">
        <v>68</v>
      </c>
      <c r="E152" s="196">
        <v>25.875200000000003</v>
      </c>
      <c r="F152" s="197"/>
      <c r="G152" s="185"/>
      <c r="H152" s="186"/>
      <c r="I152" s="186"/>
      <c r="J152" s="186"/>
      <c r="K152" s="186">
        <f t="shared" si="62"/>
        <v>0</v>
      </c>
      <c r="L152" s="185">
        <f t="shared" si="63"/>
        <v>0</v>
      </c>
      <c r="M152" s="186">
        <f t="shared" si="64"/>
        <v>0</v>
      </c>
      <c r="N152" s="186">
        <f t="shared" si="60"/>
        <v>0</v>
      </c>
      <c r="O152" s="186">
        <f t="shared" si="65"/>
        <v>0</v>
      </c>
      <c r="P152" s="186">
        <f t="shared" si="66"/>
        <v>0</v>
      </c>
    </row>
    <row r="153" spans="1:16" s="189" customFormat="1" ht="15.75">
      <c r="A153" s="174">
        <f>A146+1</f>
        <v>62</v>
      </c>
      <c r="B153" s="258" t="s">
        <v>101</v>
      </c>
      <c r="C153" s="283" t="s">
        <v>332</v>
      </c>
      <c r="D153" s="174" t="s">
        <v>95</v>
      </c>
      <c r="E153" s="187">
        <v>31.63</v>
      </c>
      <c r="F153" s="188"/>
      <c r="G153" s="280"/>
      <c r="H153" s="122"/>
      <c r="I153" s="178"/>
      <c r="J153" s="178"/>
      <c r="K153" s="178">
        <f t="shared" si="62"/>
        <v>0</v>
      </c>
      <c r="L153" s="177">
        <f t="shared" si="63"/>
        <v>0</v>
      </c>
      <c r="M153" s="178">
        <f t="shared" si="64"/>
        <v>0</v>
      </c>
      <c r="N153" s="178">
        <f t="shared" si="60"/>
        <v>0</v>
      </c>
      <c r="O153" s="178">
        <f t="shared" si="65"/>
        <v>0</v>
      </c>
      <c r="P153" s="178">
        <f t="shared" si="66"/>
        <v>0</v>
      </c>
    </row>
    <row r="154" spans="1:16" s="189" customFormat="1" ht="15.75">
      <c r="A154" s="190"/>
      <c r="B154" s="259"/>
      <c r="C154" s="191" t="s">
        <v>102</v>
      </c>
      <c r="D154" s="190" t="s">
        <v>95</v>
      </c>
      <c r="E154" s="192">
        <v>31.63</v>
      </c>
      <c r="F154" s="193"/>
      <c r="G154" s="194"/>
      <c r="H154" s="195"/>
      <c r="I154" s="195"/>
      <c r="J154" s="195"/>
      <c r="K154" s="195">
        <f t="shared" si="62"/>
        <v>0</v>
      </c>
      <c r="L154" s="194">
        <f t="shared" si="63"/>
        <v>0</v>
      </c>
      <c r="M154" s="195">
        <f t="shared" si="64"/>
        <v>0</v>
      </c>
      <c r="N154" s="195">
        <f t="shared" si="60"/>
        <v>0</v>
      </c>
      <c r="O154" s="195">
        <f t="shared" si="65"/>
        <v>0</v>
      </c>
      <c r="P154" s="195">
        <f t="shared" si="66"/>
        <v>0</v>
      </c>
    </row>
    <row r="155" spans="1:16" s="189" customFormat="1" ht="15.75">
      <c r="A155" s="190"/>
      <c r="B155" s="259"/>
      <c r="C155" s="284" t="s">
        <v>330</v>
      </c>
      <c r="D155" s="190" t="s">
        <v>95</v>
      </c>
      <c r="E155" s="192">
        <v>34.793</v>
      </c>
      <c r="F155" s="193"/>
      <c r="G155" s="194"/>
      <c r="H155" s="195"/>
      <c r="I155" s="195"/>
      <c r="J155" s="195"/>
      <c r="K155" s="195">
        <f t="shared" si="62"/>
        <v>0</v>
      </c>
      <c r="L155" s="194">
        <f t="shared" si="63"/>
        <v>0</v>
      </c>
      <c r="M155" s="195">
        <f t="shared" si="64"/>
        <v>0</v>
      </c>
      <c r="N155" s="195">
        <f t="shared" si="60"/>
        <v>0</v>
      </c>
      <c r="O155" s="195">
        <f t="shared" si="65"/>
        <v>0</v>
      </c>
      <c r="P155" s="195">
        <f t="shared" si="66"/>
        <v>0</v>
      </c>
    </row>
    <row r="156" spans="1:16" s="189" customFormat="1" ht="12.75">
      <c r="A156" s="190"/>
      <c r="B156" s="259"/>
      <c r="C156" s="191" t="s">
        <v>104</v>
      </c>
      <c r="D156" s="190" t="s">
        <v>100</v>
      </c>
      <c r="E156" s="192">
        <v>11.386800000000001</v>
      </c>
      <c r="F156" s="193"/>
      <c r="G156" s="194"/>
      <c r="H156" s="195"/>
      <c r="I156" s="195"/>
      <c r="J156" s="195"/>
      <c r="K156" s="195">
        <f t="shared" si="62"/>
        <v>0</v>
      </c>
      <c r="L156" s="194">
        <f t="shared" si="63"/>
        <v>0</v>
      </c>
      <c r="M156" s="195">
        <f t="shared" si="64"/>
        <v>0</v>
      </c>
      <c r="N156" s="195">
        <f t="shared" si="60"/>
        <v>0</v>
      </c>
      <c r="O156" s="195">
        <f t="shared" si="65"/>
        <v>0</v>
      </c>
      <c r="P156" s="195">
        <f t="shared" si="66"/>
        <v>0</v>
      </c>
    </row>
    <row r="157" spans="1:16" s="189" customFormat="1" ht="12.75">
      <c r="A157" s="190"/>
      <c r="B157" s="259"/>
      <c r="C157" s="284" t="s">
        <v>62</v>
      </c>
      <c r="D157" s="190" t="s">
        <v>66</v>
      </c>
      <c r="E157" s="192">
        <v>20.5595</v>
      </c>
      <c r="F157" s="193"/>
      <c r="G157" s="194"/>
      <c r="H157" s="195"/>
      <c r="I157" s="195"/>
      <c r="J157" s="195"/>
      <c r="K157" s="195">
        <f t="shared" si="62"/>
        <v>0</v>
      </c>
      <c r="L157" s="194">
        <f t="shared" si="63"/>
        <v>0</v>
      </c>
      <c r="M157" s="195">
        <f t="shared" si="64"/>
        <v>0</v>
      </c>
      <c r="N157" s="195">
        <f t="shared" si="60"/>
        <v>0</v>
      </c>
      <c r="O157" s="195">
        <f t="shared" si="65"/>
        <v>0</v>
      </c>
      <c r="P157" s="195">
        <f t="shared" si="66"/>
        <v>0</v>
      </c>
    </row>
    <row r="158" spans="1:16" s="189" customFormat="1" ht="12.75">
      <c r="A158" s="182"/>
      <c r="B158" s="260"/>
      <c r="C158" s="181" t="s">
        <v>103</v>
      </c>
      <c r="D158" s="182" t="s">
        <v>68</v>
      </c>
      <c r="E158" s="196">
        <v>25.304000000000002</v>
      </c>
      <c r="F158" s="197"/>
      <c r="G158" s="185"/>
      <c r="H158" s="186"/>
      <c r="I158" s="186"/>
      <c r="J158" s="186"/>
      <c r="K158" s="186">
        <f t="shared" si="62"/>
        <v>0</v>
      </c>
      <c r="L158" s="185">
        <f t="shared" si="63"/>
        <v>0</v>
      </c>
      <c r="M158" s="186">
        <f t="shared" si="64"/>
        <v>0</v>
      </c>
      <c r="N158" s="186">
        <f t="shared" si="60"/>
        <v>0</v>
      </c>
      <c r="O158" s="186">
        <f t="shared" si="65"/>
        <v>0</v>
      </c>
      <c r="P158" s="186">
        <f t="shared" si="66"/>
        <v>0</v>
      </c>
    </row>
    <row r="159" spans="1:16" s="189" customFormat="1" ht="15.75">
      <c r="A159" s="174">
        <f>A153+1</f>
        <v>63</v>
      </c>
      <c r="B159" s="258" t="s">
        <v>101</v>
      </c>
      <c r="C159" s="283" t="s">
        <v>331</v>
      </c>
      <c r="D159" s="174" t="s">
        <v>95</v>
      </c>
      <c r="E159" s="187">
        <v>42.714</v>
      </c>
      <c r="F159" s="188"/>
      <c r="G159" s="280"/>
      <c r="H159" s="122"/>
      <c r="I159" s="178"/>
      <c r="J159" s="178"/>
      <c r="K159" s="178">
        <f t="shared" si="62"/>
        <v>0</v>
      </c>
      <c r="L159" s="177">
        <f t="shared" si="63"/>
        <v>0</v>
      </c>
      <c r="M159" s="178">
        <f t="shared" si="64"/>
        <v>0</v>
      </c>
      <c r="N159" s="178">
        <f t="shared" si="60"/>
        <v>0</v>
      </c>
      <c r="O159" s="178">
        <f t="shared" si="65"/>
        <v>0</v>
      </c>
      <c r="P159" s="178">
        <f t="shared" si="66"/>
        <v>0</v>
      </c>
    </row>
    <row r="160" spans="1:16" s="189" customFormat="1" ht="15.75">
      <c r="A160" s="190"/>
      <c r="B160" s="259"/>
      <c r="C160" s="191" t="s">
        <v>102</v>
      </c>
      <c r="D160" s="190" t="s">
        <v>95</v>
      </c>
      <c r="E160" s="192">
        <v>42.714</v>
      </c>
      <c r="F160" s="193"/>
      <c r="G160" s="194"/>
      <c r="H160" s="195"/>
      <c r="I160" s="195"/>
      <c r="J160" s="195"/>
      <c r="K160" s="195">
        <f t="shared" si="62"/>
        <v>0</v>
      </c>
      <c r="L160" s="194">
        <f t="shared" si="63"/>
        <v>0</v>
      </c>
      <c r="M160" s="195">
        <f t="shared" si="64"/>
        <v>0</v>
      </c>
      <c r="N160" s="195">
        <f t="shared" si="60"/>
        <v>0</v>
      </c>
      <c r="O160" s="195">
        <f t="shared" si="65"/>
        <v>0</v>
      </c>
      <c r="P160" s="195">
        <f t="shared" si="66"/>
        <v>0</v>
      </c>
    </row>
    <row r="161" spans="1:16" s="189" customFormat="1" ht="15.75">
      <c r="A161" s="190"/>
      <c r="B161" s="259"/>
      <c r="C161" s="284" t="s">
        <v>330</v>
      </c>
      <c r="D161" s="190" t="s">
        <v>95</v>
      </c>
      <c r="E161" s="192">
        <v>46.985400000000006</v>
      </c>
      <c r="F161" s="193"/>
      <c r="G161" s="194"/>
      <c r="H161" s="195"/>
      <c r="I161" s="195"/>
      <c r="J161" s="195"/>
      <c r="K161" s="195">
        <f t="shared" si="62"/>
        <v>0</v>
      </c>
      <c r="L161" s="194">
        <f t="shared" si="63"/>
        <v>0</v>
      </c>
      <c r="M161" s="195">
        <f t="shared" si="64"/>
        <v>0</v>
      </c>
      <c r="N161" s="195">
        <f t="shared" si="60"/>
        <v>0</v>
      </c>
      <c r="O161" s="195">
        <f t="shared" si="65"/>
        <v>0</v>
      </c>
      <c r="P161" s="195">
        <f t="shared" si="66"/>
        <v>0</v>
      </c>
    </row>
    <row r="162" spans="1:16" s="189" customFormat="1" ht="12.75">
      <c r="A162" s="190"/>
      <c r="B162" s="259"/>
      <c r="C162" s="191" t="s">
        <v>104</v>
      </c>
      <c r="D162" s="190" t="s">
        <v>100</v>
      </c>
      <c r="E162" s="192">
        <v>15.37704</v>
      </c>
      <c r="F162" s="193"/>
      <c r="G162" s="194"/>
      <c r="H162" s="195"/>
      <c r="I162" s="195"/>
      <c r="J162" s="195"/>
      <c r="K162" s="195">
        <f t="shared" si="62"/>
        <v>0</v>
      </c>
      <c r="L162" s="194">
        <f t="shared" si="63"/>
        <v>0</v>
      </c>
      <c r="M162" s="195">
        <f t="shared" si="64"/>
        <v>0</v>
      </c>
      <c r="N162" s="195">
        <f t="shared" si="60"/>
        <v>0</v>
      </c>
      <c r="O162" s="195">
        <f t="shared" si="65"/>
        <v>0</v>
      </c>
      <c r="P162" s="195">
        <f t="shared" si="66"/>
        <v>0</v>
      </c>
    </row>
    <row r="163" spans="1:16" s="189" customFormat="1" ht="12.75">
      <c r="A163" s="190"/>
      <c r="B163" s="259"/>
      <c r="C163" s="284" t="s">
        <v>62</v>
      </c>
      <c r="D163" s="190" t="s">
        <v>66</v>
      </c>
      <c r="E163" s="192">
        <v>27.7641</v>
      </c>
      <c r="F163" s="193"/>
      <c r="G163" s="194"/>
      <c r="H163" s="195"/>
      <c r="I163" s="195"/>
      <c r="J163" s="195"/>
      <c r="K163" s="195">
        <f t="shared" si="62"/>
        <v>0</v>
      </c>
      <c r="L163" s="194">
        <f t="shared" si="63"/>
        <v>0</v>
      </c>
      <c r="M163" s="195">
        <f t="shared" si="64"/>
        <v>0</v>
      </c>
      <c r="N163" s="195">
        <f t="shared" si="60"/>
        <v>0</v>
      </c>
      <c r="O163" s="195">
        <f t="shared" si="65"/>
        <v>0</v>
      </c>
      <c r="P163" s="195">
        <f t="shared" si="66"/>
        <v>0</v>
      </c>
    </row>
    <row r="164" spans="1:16" s="189" customFormat="1" ht="12.75">
      <c r="A164" s="182"/>
      <c r="B164" s="260"/>
      <c r="C164" s="181" t="s">
        <v>103</v>
      </c>
      <c r="D164" s="182" t="s">
        <v>68</v>
      </c>
      <c r="E164" s="196">
        <v>34.1712</v>
      </c>
      <c r="F164" s="197"/>
      <c r="G164" s="185"/>
      <c r="H164" s="186"/>
      <c r="I164" s="186"/>
      <c r="J164" s="186"/>
      <c r="K164" s="186">
        <f t="shared" si="62"/>
        <v>0</v>
      </c>
      <c r="L164" s="185">
        <f t="shared" si="63"/>
        <v>0</v>
      </c>
      <c r="M164" s="186">
        <f t="shared" si="64"/>
        <v>0</v>
      </c>
      <c r="N164" s="186">
        <f t="shared" si="60"/>
        <v>0</v>
      </c>
      <c r="O164" s="186">
        <f t="shared" si="65"/>
        <v>0</v>
      </c>
      <c r="P164" s="186">
        <f t="shared" si="66"/>
        <v>0</v>
      </c>
    </row>
    <row r="165" spans="1:17" s="189" customFormat="1" ht="12.75">
      <c r="A165" s="166">
        <f>A159+1</f>
        <v>64</v>
      </c>
      <c r="B165" s="262" t="s">
        <v>105</v>
      </c>
      <c r="C165" s="285" t="s">
        <v>333</v>
      </c>
      <c r="D165" s="166" t="s">
        <v>79</v>
      </c>
      <c r="E165" s="136">
        <v>1</v>
      </c>
      <c r="F165" s="395"/>
      <c r="G165" s="41"/>
      <c r="H165" s="138"/>
      <c r="I165" s="170"/>
      <c r="J165" s="170"/>
      <c r="K165" s="170">
        <f t="shared" si="62"/>
        <v>0</v>
      </c>
      <c r="L165" s="169">
        <f t="shared" si="63"/>
        <v>0</v>
      </c>
      <c r="M165" s="170">
        <f t="shared" si="64"/>
        <v>0</v>
      </c>
      <c r="N165" s="170">
        <f t="shared" si="60"/>
        <v>0</v>
      </c>
      <c r="O165" s="170">
        <f t="shared" si="65"/>
        <v>0</v>
      </c>
      <c r="P165" s="170">
        <f t="shared" si="66"/>
        <v>0</v>
      </c>
      <c r="Q165" s="317"/>
    </row>
    <row r="166" spans="1:17" s="189" customFormat="1" ht="12.75">
      <c r="A166" s="166">
        <f>A165+1</f>
        <v>65</v>
      </c>
      <c r="B166" s="262" t="s">
        <v>101</v>
      </c>
      <c r="C166" s="285" t="s">
        <v>334</v>
      </c>
      <c r="D166" s="166" t="s">
        <v>49</v>
      </c>
      <c r="E166" s="136">
        <v>1</v>
      </c>
      <c r="F166" s="395"/>
      <c r="G166" s="41"/>
      <c r="H166" s="138"/>
      <c r="I166" s="170"/>
      <c r="J166" s="170"/>
      <c r="K166" s="170">
        <f t="shared" si="62"/>
        <v>0</v>
      </c>
      <c r="L166" s="169">
        <f t="shared" si="63"/>
        <v>0</v>
      </c>
      <c r="M166" s="170">
        <f t="shared" si="64"/>
        <v>0</v>
      </c>
      <c r="N166" s="170">
        <f t="shared" si="60"/>
        <v>0</v>
      </c>
      <c r="O166" s="170">
        <f t="shared" si="65"/>
        <v>0</v>
      </c>
      <c r="P166" s="170">
        <f t="shared" si="66"/>
        <v>0</v>
      </c>
      <c r="Q166" s="317"/>
    </row>
    <row r="167" spans="1:17" s="189" customFormat="1" ht="25.5">
      <c r="A167" s="166">
        <f>A166+1</f>
        <v>66</v>
      </c>
      <c r="B167" s="262" t="s">
        <v>101</v>
      </c>
      <c r="C167" s="285" t="s">
        <v>409</v>
      </c>
      <c r="D167" s="166" t="s">
        <v>49</v>
      </c>
      <c r="E167" s="136">
        <v>1</v>
      </c>
      <c r="F167" s="395"/>
      <c r="G167" s="41"/>
      <c r="H167" s="138"/>
      <c r="I167" s="170"/>
      <c r="J167" s="170"/>
      <c r="K167" s="170">
        <f t="shared" si="62"/>
        <v>0</v>
      </c>
      <c r="L167" s="169">
        <f t="shared" si="63"/>
        <v>0</v>
      </c>
      <c r="M167" s="170">
        <f t="shared" si="64"/>
        <v>0</v>
      </c>
      <c r="N167" s="170">
        <f t="shared" si="60"/>
        <v>0</v>
      </c>
      <c r="O167" s="170">
        <f t="shared" si="65"/>
        <v>0</v>
      </c>
      <c r="P167" s="170">
        <f t="shared" si="66"/>
        <v>0</v>
      </c>
      <c r="Q167" s="317"/>
    </row>
    <row r="168" spans="1:16" s="179" customFormat="1" ht="25.5">
      <c r="A168" s="220">
        <f>A167+1</f>
        <v>67</v>
      </c>
      <c r="B168" s="256" t="s">
        <v>4</v>
      </c>
      <c r="C168" s="283" t="s">
        <v>335</v>
      </c>
      <c r="D168" s="174" t="s">
        <v>95</v>
      </c>
      <c r="E168" s="175">
        <v>127.138</v>
      </c>
      <c r="F168" s="221"/>
      <c r="G168" s="280"/>
      <c r="H168" s="204"/>
      <c r="I168" s="204"/>
      <c r="J168" s="204"/>
      <c r="K168" s="204">
        <f aca="true" t="shared" si="67" ref="K168:K181">H168+I168+J168</f>
        <v>0</v>
      </c>
      <c r="L168" s="203">
        <f aca="true" t="shared" si="68" ref="L168:L181">ROUND(E168*F168,2)</f>
        <v>0</v>
      </c>
      <c r="M168" s="204">
        <f aca="true" t="shared" si="69" ref="M168:M181">ROUND(E168*H168,2)</f>
        <v>0</v>
      </c>
      <c r="N168" s="204">
        <f aca="true" t="shared" si="70" ref="N168:N181">ROUND(E168*I168,2)</f>
        <v>0</v>
      </c>
      <c r="O168" s="204">
        <f aca="true" t="shared" si="71" ref="O168:O181">ROUND(E168*J168,2)</f>
        <v>0</v>
      </c>
      <c r="P168" s="204">
        <f aca="true" t="shared" si="72" ref="P168:P181">O168+N168+M168</f>
        <v>0</v>
      </c>
    </row>
    <row r="169" spans="1:16" s="179" customFormat="1" ht="12.75">
      <c r="A169" s="212"/>
      <c r="B169" s="261"/>
      <c r="C169" s="191" t="s">
        <v>82</v>
      </c>
      <c r="D169" s="190" t="s">
        <v>66</v>
      </c>
      <c r="E169" s="213">
        <v>19.07</v>
      </c>
      <c r="F169" s="214"/>
      <c r="G169" s="205"/>
      <c r="H169" s="206"/>
      <c r="I169" s="206"/>
      <c r="J169" s="206"/>
      <c r="K169" s="206">
        <f t="shared" si="67"/>
        <v>0</v>
      </c>
      <c r="L169" s="205">
        <f t="shared" si="68"/>
        <v>0</v>
      </c>
      <c r="M169" s="206">
        <f t="shared" si="69"/>
        <v>0</v>
      </c>
      <c r="N169" s="206">
        <f t="shared" si="70"/>
        <v>0</v>
      </c>
      <c r="O169" s="206">
        <f t="shared" si="71"/>
        <v>0</v>
      </c>
      <c r="P169" s="206">
        <f t="shared" si="72"/>
        <v>0</v>
      </c>
    </row>
    <row r="170" spans="1:16" s="179" customFormat="1" ht="12.75">
      <c r="A170" s="212"/>
      <c r="B170" s="261"/>
      <c r="C170" s="191" t="s">
        <v>62</v>
      </c>
      <c r="D170" s="190" t="s">
        <v>66</v>
      </c>
      <c r="E170" s="213">
        <v>158.92</v>
      </c>
      <c r="F170" s="214"/>
      <c r="G170" s="205"/>
      <c r="H170" s="206"/>
      <c r="I170" s="206"/>
      <c r="J170" s="206"/>
      <c r="K170" s="206">
        <f t="shared" si="67"/>
        <v>0</v>
      </c>
      <c r="L170" s="205">
        <f t="shared" si="68"/>
        <v>0</v>
      </c>
      <c r="M170" s="206">
        <f t="shared" si="69"/>
        <v>0</v>
      </c>
      <c r="N170" s="206">
        <f t="shared" si="70"/>
        <v>0</v>
      </c>
      <c r="O170" s="206">
        <f t="shared" si="71"/>
        <v>0</v>
      </c>
      <c r="P170" s="206">
        <f t="shared" si="72"/>
        <v>0</v>
      </c>
    </row>
    <row r="171" spans="1:16" s="179" customFormat="1" ht="12.75">
      <c r="A171" s="180"/>
      <c r="B171" s="257"/>
      <c r="C171" s="181" t="s">
        <v>50</v>
      </c>
      <c r="D171" s="182" t="s">
        <v>66</v>
      </c>
      <c r="E171" s="183">
        <v>38.14</v>
      </c>
      <c r="F171" s="215"/>
      <c r="G171" s="207"/>
      <c r="H171" s="208"/>
      <c r="I171" s="208"/>
      <c r="J171" s="208"/>
      <c r="K171" s="208">
        <f t="shared" si="67"/>
        <v>0</v>
      </c>
      <c r="L171" s="207">
        <f t="shared" si="68"/>
        <v>0</v>
      </c>
      <c r="M171" s="208">
        <f t="shared" si="69"/>
        <v>0</v>
      </c>
      <c r="N171" s="208">
        <f t="shared" si="70"/>
        <v>0</v>
      </c>
      <c r="O171" s="208">
        <f t="shared" si="71"/>
        <v>0</v>
      </c>
      <c r="P171" s="208">
        <f t="shared" si="72"/>
        <v>0</v>
      </c>
    </row>
    <row r="172" spans="1:16" s="179" customFormat="1" ht="25.5">
      <c r="A172" s="220">
        <f>A168+1</f>
        <v>68</v>
      </c>
      <c r="B172" s="256" t="s">
        <v>4</v>
      </c>
      <c r="C172" s="283" t="s">
        <v>336</v>
      </c>
      <c r="D172" s="174" t="s">
        <v>95</v>
      </c>
      <c r="E172" s="175">
        <v>54.53</v>
      </c>
      <c r="F172" s="221"/>
      <c r="G172" s="280"/>
      <c r="H172" s="204"/>
      <c r="I172" s="204"/>
      <c r="J172" s="204"/>
      <c r="K172" s="204">
        <f t="shared" si="67"/>
        <v>0</v>
      </c>
      <c r="L172" s="203">
        <f t="shared" si="68"/>
        <v>0</v>
      </c>
      <c r="M172" s="204">
        <f t="shared" si="69"/>
        <v>0</v>
      </c>
      <c r="N172" s="204">
        <f t="shared" si="70"/>
        <v>0</v>
      </c>
      <c r="O172" s="204">
        <f t="shared" si="71"/>
        <v>0</v>
      </c>
      <c r="P172" s="204">
        <f t="shared" si="72"/>
        <v>0</v>
      </c>
    </row>
    <row r="173" spans="1:16" s="179" customFormat="1" ht="12.75">
      <c r="A173" s="212"/>
      <c r="B173" s="261"/>
      <c r="C173" s="191" t="s">
        <v>82</v>
      </c>
      <c r="D173" s="190" t="s">
        <v>66</v>
      </c>
      <c r="E173" s="213">
        <v>10.91</v>
      </c>
      <c r="F173" s="214"/>
      <c r="G173" s="205"/>
      <c r="H173" s="206"/>
      <c r="I173" s="206"/>
      <c r="J173" s="206"/>
      <c r="K173" s="206">
        <f t="shared" si="67"/>
        <v>0</v>
      </c>
      <c r="L173" s="205">
        <f t="shared" si="68"/>
        <v>0</v>
      </c>
      <c r="M173" s="206">
        <f t="shared" si="69"/>
        <v>0</v>
      </c>
      <c r="N173" s="206">
        <f t="shared" si="70"/>
        <v>0</v>
      </c>
      <c r="O173" s="206">
        <f t="shared" si="71"/>
        <v>0</v>
      </c>
      <c r="P173" s="206">
        <f t="shared" si="72"/>
        <v>0</v>
      </c>
    </row>
    <row r="174" spans="1:16" s="179" customFormat="1" ht="12.75">
      <c r="A174" s="212"/>
      <c r="B174" s="261"/>
      <c r="C174" s="191" t="s">
        <v>62</v>
      </c>
      <c r="D174" s="190" t="s">
        <v>66</v>
      </c>
      <c r="E174" s="213">
        <v>70.89</v>
      </c>
      <c r="F174" s="214"/>
      <c r="G174" s="205"/>
      <c r="H174" s="206"/>
      <c r="I174" s="206"/>
      <c r="J174" s="206"/>
      <c r="K174" s="206">
        <f t="shared" si="67"/>
        <v>0</v>
      </c>
      <c r="L174" s="205">
        <f t="shared" si="68"/>
        <v>0</v>
      </c>
      <c r="M174" s="206">
        <f t="shared" si="69"/>
        <v>0</v>
      </c>
      <c r="N174" s="206">
        <f t="shared" si="70"/>
        <v>0</v>
      </c>
      <c r="O174" s="206">
        <f t="shared" si="71"/>
        <v>0</v>
      </c>
      <c r="P174" s="206">
        <f t="shared" si="72"/>
        <v>0</v>
      </c>
    </row>
    <row r="175" spans="1:16" s="179" customFormat="1" ht="12.75">
      <c r="A175" s="180"/>
      <c r="B175" s="257"/>
      <c r="C175" s="181" t="s">
        <v>51</v>
      </c>
      <c r="D175" s="182" t="s">
        <v>66</v>
      </c>
      <c r="E175" s="183">
        <v>19.09</v>
      </c>
      <c r="F175" s="215"/>
      <c r="G175" s="207"/>
      <c r="H175" s="208"/>
      <c r="I175" s="208"/>
      <c r="J175" s="208"/>
      <c r="K175" s="208">
        <f t="shared" si="67"/>
        <v>0</v>
      </c>
      <c r="L175" s="207">
        <f t="shared" si="68"/>
        <v>0</v>
      </c>
      <c r="M175" s="208">
        <f t="shared" si="69"/>
        <v>0</v>
      </c>
      <c r="N175" s="208">
        <f t="shared" si="70"/>
        <v>0</v>
      </c>
      <c r="O175" s="208">
        <f t="shared" si="71"/>
        <v>0</v>
      </c>
      <c r="P175" s="208">
        <f t="shared" si="72"/>
        <v>0</v>
      </c>
    </row>
    <row r="176" spans="1:16" s="179" customFormat="1" ht="15.75">
      <c r="A176" s="220">
        <f>A172+1</f>
        <v>69</v>
      </c>
      <c r="B176" s="256" t="s">
        <v>4</v>
      </c>
      <c r="C176" s="173" t="s">
        <v>52</v>
      </c>
      <c r="D176" s="174" t="s">
        <v>95</v>
      </c>
      <c r="E176" s="175">
        <v>22.9</v>
      </c>
      <c r="F176" s="221"/>
      <c r="G176" s="280"/>
      <c r="H176" s="204"/>
      <c r="I176" s="204"/>
      <c r="J176" s="204"/>
      <c r="K176" s="204">
        <f t="shared" si="67"/>
        <v>0</v>
      </c>
      <c r="L176" s="203">
        <f t="shared" si="68"/>
        <v>0</v>
      </c>
      <c r="M176" s="204">
        <f t="shared" si="69"/>
        <v>0</v>
      </c>
      <c r="N176" s="204">
        <f t="shared" si="70"/>
        <v>0</v>
      </c>
      <c r="O176" s="204">
        <f t="shared" si="71"/>
        <v>0</v>
      </c>
      <c r="P176" s="204">
        <f t="shared" si="72"/>
        <v>0</v>
      </c>
    </row>
    <row r="177" spans="1:16" s="179" customFormat="1" ht="12.75">
      <c r="A177" s="212"/>
      <c r="B177" s="261"/>
      <c r="C177" s="191" t="s">
        <v>60</v>
      </c>
      <c r="D177" s="190" t="s">
        <v>66</v>
      </c>
      <c r="E177" s="213">
        <v>4.12</v>
      </c>
      <c r="F177" s="214"/>
      <c r="G177" s="205"/>
      <c r="H177" s="206"/>
      <c r="I177" s="206"/>
      <c r="J177" s="206"/>
      <c r="K177" s="206">
        <f t="shared" si="67"/>
        <v>0</v>
      </c>
      <c r="L177" s="205">
        <f t="shared" si="68"/>
        <v>0</v>
      </c>
      <c r="M177" s="206">
        <f t="shared" si="69"/>
        <v>0</v>
      </c>
      <c r="N177" s="206">
        <f t="shared" si="70"/>
        <v>0</v>
      </c>
      <c r="O177" s="206">
        <f t="shared" si="71"/>
        <v>0</v>
      </c>
      <c r="P177" s="206">
        <f t="shared" si="72"/>
        <v>0</v>
      </c>
    </row>
    <row r="178" spans="1:16" s="179" customFormat="1" ht="12.75">
      <c r="A178" s="212"/>
      <c r="B178" s="261"/>
      <c r="C178" s="191" t="s">
        <v>83</v>
      </c>
      <c r="D178" s="190" t="s">
        <v>66</v>
      </c>
      <c r="E178" s="213">
        <v>137.4</v>
      </c>
      <c r="F178" s="214"/>
      <c r="G178" s="205"/>
      <c r="H178" s="206"/>
      <c r="I178" s="206"/>
      <c r="J178" s="206"/>
      <c r="K178" s="206">
        <f t="shared" si="67"/>
        <v>0</v>
      </c>
      <c r="L178" s="205">
        <f t="shared" si="68"/>
        <v>0</v>
      </c>
      <c r="M178" s="206">
        <f t="shared" si="69"/>
        <v>0</v>
      </c>
      <c r="N178" s="206">
        <f t="shared" si="70"/>
        <v>0</v>
      </c>
      <c r="O178" s="206">
        <f t="shared" si="71"/>
        <v>0</v>
      </c>
      <c r="P178" s="206">
        <f t="shared" si="72"/>
        <v>0</v>
      </c>
    </row>
    <row r="179" spans="1:16" s="179" customFormat="1" ht="15.75">
      <c r="A179" s="212"/>
      <c r="B179" s="261"/>
      <c r="C179" s="191" t="s">
        <v>53</v>
      </c>
      <c r="D179" s="190" t="s">
        <v>95</v>
      </c>
      <c r="E179" s="213">
        <v>24.73</v>
      </c>
      <c r="F179" s="214"/>
      <c r="G179" s="205"/>
      <c r="H179" s="206"/>
      <c r="I179" s="206"/>
      <c r="J179" s="206"/>
      <c r="K179" s="206">
        <f t="shared" si="67"/>
        <v>0</v>
      </c>
      <c r="L179" s="205">
        <f t="shared" si="68"/>
        <v>0</v>
      </c>
      <c r="M179" s="206">
        <f t="shared" si="69"/>
        <v>0</v>
      </c>
      <c r="N179" s="206">
        <f t="shared" si="70"/>
        <v>0</v>
      </c>
      <c r="O179" s="206">
        <f t="shared" si="71"/>
        <v>0</v>
      </c>
      <c r="P179" s="206">
        <f t="shared" si="72"/>
        <v>0</v>
      </c>
    </row>
    <row r="180" spans="1:16" s="179" customFormat="1" ht="12.75">
      <c r="A180" s="212"/>
      <c r="B180" s="261"/>
      <c r="C180" s="191" t="s">
        <v>84</v>
      </c>
      <c r="D180" s="190" t="s">
        <v>66</v>
      </c>
      <c r="E180" s="213">
        <v>11.45</v>
      </c>
      <c r="F180" s="214"/>
      <c r="G180" s="205"/>
      <c r="H180" s="206"/>
      <c r="I180" s="206"/>
      <c r="J180" s="206"/>
      <c r="K180" s="206">
        <f t="shared" si="67"/>
        <v>0</v>
      </c>
      <c r="L180" s="205">
        <f t="shared" si="68"/>
        <v>0</v>
      </c>
      <c r="M180" s="206">
        <f t="shared" si="69"/>
        <v>0</v>
      </c>
      <c r="N180" s="206">
        <f t="shared" si="70"/>
        <v>0</v>
      </c>
      <c r="O180" s="206">
        <f t="shared" si="71"/>
        <v>0</v>
      </c>
      <c r="P180" s="206">
        <f t="shared" si="72"/>
        <v>0</v>
      </c>
    </row>
    <row r="181" spans="1:16" s="179" customFormat="1" ht="12.75">
      <c r="A181" s="216">
        <f>A176+1</f>
        <v>70</v>
      </c>
      <c r="B181" s="43" t="s">
        <v>67</v>
      </c>
      <c r="C181" s="165" t="s">
        <v>54</v>
      </c>
      <c r="D181" s="166" t="s">
        <v>68</v>
      </c>
      <c r="E181" s="209">
        <v>62</v>
      </c>
      <c r="F181" s="219"/>
      <c r="G181" s="41"/>
      <c r="H181" s="211"/>
      <c r="I181" s="211"/>
      <c r="J181" s="211"/>
      <c r="K181" s="211">
        <f t="shared" si="67"/>
        <v>0</v>
      </c>
      <c r="L181" s="210">
        <f t="shared" si="68"/>
        <v>0</v>
      </c>
      <c r="M181" s="211">
        <f t="shared" si="69"/>
        <v>0</v>
      </c>
      <c r="N181" s="211">
        <f t="shared" si="70"/>
        <v>0</v>
      </c>
      <c r="O181" s="211">
        <f t="shared" si="71"/>
        <v>0</v>
      </c>
      <c r="P181" s="211">
        <f t="shared" si="72"/>
        <v>0</v>
      </c>
    </row>
    <row r="182" spans="1:16" s="179" customFormat="1" ht="25.5">
      <c r="A182" s="220">
        <f>A181+1</f>
        <v>71</v>
      </c>
      <c r="B182" s="259" t="s">
        <v>101</v>
      </c>
      <c r="C182" s="283" t="s">
        <v>337</v>
      </c>
      <c r="D182" s="174" t="s">
        <v>95</v>
      </c>
      <c r="E182" s="175">
        <v>31.63</v>
      </c>
      <c r="F182" s="221"/>
      <c r="G182" s="280"/>
      <c r="H182" s="204"/>
      <c r="I182" s="204"/>
      <c r="J182" s="204"/>
      <c r="K182" s="204">
        <f>H182+I182+J182</f>
        <v>0</v>
      </c>
      <c r="L182" s="203">
        <f>ROUND(E182*F182,2)</f>
        <v>0</v>
      </c>
      <c r="M182" s="204">
        <f>ROUND(E182*H182,2)</f>
        <v>0</v>
      </c>
      <c r="N182" s="204">
        <f>ROUND(E182*I182,2)</f>
        <v>0</v>
      </c>
      <c r="O182" s="204">
        <f>ROUND(E182*J182,2)</f>
        <v>0</v>
      </c>
      <c r="P182" s="204">
        <f>O182+N182+M182</f>
        <v>0</v>
      </c>
    </row>
    <row r="183" spans="1:16" s="179" customFormat="1" ht="15.75">
      <c r="A183" s="220">
        <f>A182+1</f>
        <v>72</v>
      </c>
      <c r="B183" s="258" t="s">
        <v>101</v>
      </c>
      <c r="C183" s="283" t="s">
        <v>340</v>
      </c>
      <c r="D183" s="174" t="s">
        <v>95</v>
      </c>
      <c r="E183" s="175">
        <v>31.63</v>
      </c>
      <c r="F183" s="221"/>
      <c r="G183" s="280"/>
      <c r="H183" s="204"/>
      <c r="I183" s="204"/>
      <c r="J183" s="204"/>
      <c r="K183" s="204">
        <f>H183+I183+J183</f>
        <v>0</v>
      </c>
      <c r="L183" s="203">
        <f>ROUND(E183*F183,2)</f>
        <v>0</v>
      </c>
      <c r="M183" s="204">
        <f>ROUND(E183*H183,2)</f>
        <v>0</v>
      </c>
      <c r="N183" s="204">
        <f>ROUND(E183*I183,2)</f>
        <v>0</v>
      </c>
      <c r="O183" s="204">
        <f>ROUND(E183*J183,2)</f>
        <v>0</v>
      </c>
      <c r="P183" s="204">
        <f>O183+N183+M183</f>
        <v>0</v>
      </c>
    </row>
    <row r="184" spans="1:16" s="179" customFormat="1" ht="15.75">
      <c r="A184" s="212"/>
      <c r="B184" s="261"/>
      <c r="C184" s="284" t="s">
        <v>338</v>
      </c>
      <c r="D184" s="190" t="s">
        <v>95</v>
      </c>
      <c r="E184" s="213">
        <v>34.793</v>
      </c>
      <c r="F184" s="214"/>
      <c r="G184" s="281"/>
      <c r="H184" s="206"/>
      <c r="I184" s="206"/>
      <c r="J184" s="206"/>
      <c r="K184" s="206">
        <f>H184+I184+J184</f>
        <v>0</v>
      </c>
      <c r="L184" s="205">
        <f>ROUND(E184*F184,2)</f>
        <v>0</v>
      </c>
      <c r="M184" s="206">
        <f>ROUND(E184*H184,2)</f>
        <v>0</v>
      </c>
      <c r="N184" s="206">
        <f>ROUND(E184*I184,2)</f>
        <v>0</v>
      </c>
      <c r="O184" s="206">
        <f>ROUND(E184*J184,2)</f>
        <v>0</v>
      </c>
      <c r="P184" s="206">
        <f>O184+N184+M184</f>
        <v>0</v>
      </c>
    </row>
    <row r="185" spans="1:16" s="179" customFormat="1" ht="15.75">
      <c r="A185" s="180"/>
      <c r="B185" s="257"/>
      <c r="C185" s="286" t="s">
        <v>339</v>
      </c>
      <c r="D185" s="182" t="s">
        <v>95</v>
      </c>
      <c r="E185" s="183">
        <v>31.63</v>
      </c>
      <c r="F185" s="215"/>
      <c r="G185" s="282"/>
      <c r="H185" s="208"/>
      <c r="I185" s="208"/>
      <c r="J185" s="208"/>
      <c r="K185" s="208">
        <f>H185+I185+J185</f>
        <v>0</v>
      </c>
      <c r="L185" s="207">
        <f>ROUND(E185*F185,2)</f>
        <v>0</v>
      </c>
      <c r="M185" s="208">
        <f>ROUND(E185*H185,2)</f>
        <v>0</v>
      </c>
      <c r="N185" s="208">
        <f>ROUND(E185*I185,2)</f>
        <v>0</v>
      </c>
      <c r="O185" s="208">
        <f>ROUND(E185*J185,2)</f>
        <v>0</v>
      </c>
      <c r="P185" s="208">
        <f>O185+N185+M185</f>
        <v>0</v>
      </c>
    </row>
    <row r="186" spans="1:16" s="179" customFormat="1" ht="12.75">
      <c r="A186" s="212"/>
      <c r="B186" s="261"/>
      <c r="C186" s="399" t="s">
        <v>341</v>
      </c>
      <c r="D186" s="174"/>
      <c r="E186" s="213"/>
      <c r="F186" s="318"/>
      <c r="G186" s="194"/>
      <c r="H186" s="195"/>
      <c r="I186" s="195"/>
      <c r="J186" s="195"/>
      <c r="K186" s="195"/>
      <c r="L186" s="194"/>
      <c r="M186" s="195"/>
      <c r="N186" s="195"/>
      <c r="O186" s="195"/>
      <c r="P186" s="195"/>
    </row>
    <row r="187" spans="1:16" s="179" customFormat="1" ht="15.75">
      <c r="A187" s="220">
        <f>A183+1</f>
        <v>73</v>
      </c>
      <c r="B187" s="258" t="s">
        <v>101</v>
      </c>
      <c r="C187" s="283" t="s">
        <v>342</v>
      </c>
      <c r="D187" s="174" t="s">
        <v>95</v>
      </c>
      <c r="E187" s="175">
        <v>1100</v>
      </c>
      <c r="F187" s="221"/>
      <c r="G187" s="280"/>
      <c r="H187" s="204"/>
      <c r="I187" s="204"/>
      <c r="J187" s="204"/>
      <c r="K187" s="204">
        <f aca="true" t="shared" si="73" ref="K187:K194">H187+I187+J187</f>
        <v>0</v>
      </c>
      <c r="L187" s="203">
        <f aca="true" t="shared" si="74" ref="L187:L194">ROUND(E187*F187,2)</f>
        <v>0</v>
      </c>
      <c r="M187" s="204">
        <f aca="true" t="shared" si="75" ref="M187:M194">ROUND(E187*H187,2)</f>
        <v>0</v>
      </c>
      <c r="N187" s="204">
        <f aca="true" t="shared" si="76" ref="N187:N194">ROUND(E187*I187,2)</f>
        <v>0</v>
      </c>
      <c r="O187" s="204">
        <f aca="true" t="shared" si="77" ref="O187:O194">ROUND(E187*J187,2)</f>
        <v>0</v>
      </c>
      <c r="P187" s="204">
        <f aca="true" t="shared" si="78" ref="P187:P194">O187+N187+M187</f>
        <v>0</v>
      </c>
    </row>
    <row r="188" spans="1:16" s="179" customFormat="1" ht="15.75">
      <c r="A188" s="212"/>
      <c r="B188" s="261"/>
      <c r="C188" s="284" t="s">
        <v>343</v>
      </c>
      <c r="D188" s="190" t="s">
        <v>95</v>
      </c>
      <c r="E188" s="213">
        <v>1100</v>
      </c>
      <c r="F188" s="214"/>
      <c r="G188" s="281"/>
      <c r="H188" s="206"/>
      <c r="I188" s="206"/>
      <c r="J188" s="206"/>
      <c r="K188" s="206">
        <f t="shared" si="73"/>
        <v>0</v>
      </c>
      <c r="L188" s="205">
        <f t="shared" si="74"/>
        <v>0</v>
      </c>
      <c r="M188" s="206">
        <f t="shared" si="75"/>
        <v>0</v>
      </c>
      <c r="N188" s="206">
        <f t="shared" si="76"/>
        <v>0</v>
      </c>
      <c r="O188" s="206">
        <f t="shared" si="77"/>
        <v>0</v>
      </c>
      <c r="P188" s="206">
        <f t="shared" si="78"/>
        <v>0</v>
      </c>
    </row>
    <row r="189" spans="1:16" s="179" customFormat="1" ht="15.75">
      <c r="A189" s="212"/>
      <c r="B189" s="261"/>
      <c r="C189" s="284" t="s">
        <v>344</v>
      </c>
      <c r="D189" s="190" t="s">
        <v>95</v>
      </c>
      <c r="E189" s="213">
        <v>1320</v>
      </c>
      <c r="F189" s="214"/>
      <c r="G189" s="281"/>
      <c r="H189" s="206"/>
      <c r="I189" s="206"/>
      <c r="J189" s="206"/>
      <c r="K189" s="206">
        <f t="shared" si="73"/>
        <v>0</v>
      </c>
      <c r="L189" s="205">
        <f t="shared" si="74"/>
        <v>0</v>
      </c>
      <c r="M189" s="206">
        <f t="shared" si="75"/>
        <v>0</v>
      </c>
      <c r="N189" s="206">
        <f t="shared" si="76"/>
        <v>0</v>
      </c>
      <c r="O189" s="206">
        <f t="shared" si="77"/>
        <v>0</v>
      </c>
      <c r="P189" s="206">
        <f t="shared" si="78"/>
        <v>0</v>
      </c>
    </row>
    <row r="190" spans="1:16" s="179" customFormat="1" ht="12.75">
      <c r="A190" s="180"/>
      <c r="B190" s="257"/>
      <c r="C190" s="286" t="s">
        <v>345</v>
      </c>
      <c r="D190" s="182" t="s">
        <v>26</v>
      </c>
      <c r="E190" s="183">
        <v>1</v>
      </c>
      <c r="F190" s="184"/>
      <c r="G190" s="185"/>
      <c r="H190" s="186"/>
      <c r="I190" s="186"/>
      <c r="J190" s="186"/>
      <c r="K190" s="206">
        <f t="shared" si="73"/>
        <v>0</v>
      </c>
      <c r="L190" s="205">
        <f t="shared" si="74"/>
        <v>0</v>
      </c>
      <c r="M190" s="206">
        <f t="shared" si="75"/>
        <v>0</v>
      </c>
      <c r="N190" s="206">
        <f t="shared" si="76"/>
        <v>0</v>
      </c>
      <c r="O190" s="206">
        <f t="shared" si="77"/>
        <v>0</v>
      </c>
      <c r="P190" s="206">
        <f t="shared" si="78"/>
        <v>0</v>
      </c>
    </row>
    <row r="191" spans="1:16" s="179" customFormat="1" ht="38.25">
      <c r="A191" s="220">
        <f>A187+1</f>
        <v>74</v>
      </c>
      <c r="B191" s="258" t="s">
        <v>346</v>
      </c>
      <c r="C191" s="283" t="s">
        <v>389</v>
      </c>
      <c r="D191" s="174" t="s">
        <v>55</v>
      </c>
      <c r="E191" s="175">
        <v>1</v>
      </c>
      <c r="F191" s="221"/>
      <c r="G191" s="280"/>
      <c r="H191" s="204"/>
      <c r="I191" s="204"/>
      <c r="J191" s="204"/>
      <c r="K191" s="204">
        <f t="shared" si="73"/>
        <v>0</v>
      </c>
      <c r="L191" s="203">
        <f t="shared" si="74"/>
        <v>0</v>
      </c>
      <c r="M191" s="204">
        <f t="shared" si="75"/>
        <v>0</v>
      </c>
      <c r="N191" s="204">
        <f t="shared" si="76"/>
        <v>0</v>
      </c>
      <c r="O191" s="204">
        <f t="shared" si="77"/>
        <v>0</v>
      </c>
      <c r="P191" s="204">
        <f t="shared" si="78"/>
        <v>0</v>
      </c>
    </row>
    <row r="192" spans="1:16" s="179" customFormat="1" ht="25.5">
      <c r="A192" s="216">
        <f>A191+1</f>
        <v>75</v>
      </c>
      <c r="B192" s="258" t="s">
        <v>346</v>
      </c>
      <c r="C192" s="285" t="s">
        <v>358</v>
      </c>
      <c r="D192" s="166" t="s">
        <v>95</v>
      </c>
      <c r="E192" s="218">
        <v>901.18</v>
      </c>
      <c r="F192" s="168"/>
      <c r="G192" s="41"/>
      <c r="H192" s="211"/>
      <c r="I192" s="170"/>
      <c r="J192" s="170"/>
      <c r="K192" s="211">
        <f t="shared" si="73"/>
        <v>0</v>
      </c>
      <c r="L192" s="210">
        <f t="shared" si="74"/>
        <v>0</v>
      </c>
      <c r="M192" s="211">
        <f t="shared" si="75"/>
        <v>0</v>
      </c>
      <c r="N192" s="211">
        <f t="shared" si="76"/>
        <v>0</v>
      </c>
      <c r="O192" s="211">
        <f t="shared" si="77"/>
        <v>0</v>
      </c>
      <c r="P192" s="211">
        <f t="shared" si="78"/>
        <v>0</v>
      </c>
    </row>
    <row r="193" spans="1:16" s="179" customFormat="1" ht="25.5">
      <c r="A193" s="216">
        <f aca="true" t="shared" si="79" ref="A193:A213">A192+1</f>
        <v>76</v>
      </c>
      <c r="B193" s="262" t="s">
        <v>346</v>
      </c>
      <c r="C193" s="285" t="s">
        <v>347</v>
      </c>
      <c r="D193" s="166" t="s">
        <v>95</v>
      </c>
      <c r="E193" s="218">
        <v>180.236</v>
      </c>
      <c r="F193" s="168"/>
      <c r="G193" s="41"/>
      <c r="H193" s="211"/>
      <c r="I193" s="170"/>
      <c r="J193" s="170"/>
      <c r="K193" s="211">
        <f t="shared" si="73"/>
        <v>0</v>
      </c>
      <c r="L193" s="210">
        <f t="shared" si="74"/>
        <v>0</v>
      </c>
      <c r="M193" s="211">
        <f t="shared" si="75"/>
        <v>0</v>
      </c>
      <c r="N193" s="211">
        <f t="shared" si="76"/>
        <v>0</v>
      </c>
      <c r="O193" s="211">
        <f t="shared" si="77"/>
        <v>0</v>
      </c>
      <c r="P193" s="211">
        <f t="shared" si="78"/>
        <v>0</v>
      </c>
    </row>
    <row r="194" spans="1:16" s="179" customFormat="1" ht="15.75">
      <c r="A194" s="216">
        <f t="shared" si="79"/>
        <v>77</v>
      </c>
      <c r="B194" s="262" t="s">
        <v>346</v>
      </c>
      <c r="C194" s="285" t="s">
        <v>348</v>
      </c>
      <c r="D194" s="166" t="s">
        <v>95</v>
      </c>
      <c r="E194" s="218">
        <v>65</v>
      </c>
      <c r="F194" s="168"/>
      <c r="G194" s="41"/>
      <c r="H194" s="211"/>
      <c r="I194" s="170"/>
      <c r="J194" s="170"/>
      <c r="K194" s="211">
        <f t="shared" si="73"/>
        <v>0</v>
      </c>
      <c r="L194" s="210">
        <f t="shared" si="74"/>
        <v>0</v>
      </c>
      <c r="M194" s="211">
        <f t="shared" si="75"/>
        <v>0</v>
      </c>
      <c r="N194" s="211">
        <f t="shared" si="76"/>
        <v>0</v>
      </c>
      <c r="O194" s="211">
        <f t="shared" si="77"/>
        <v>0</v>
      </c>
      <c r="P194" s="211">
        <f t="shared" si="78"/>
        <v>0</v>
      </c>
    </row>
    <row r="195" spans="1:16" s="179" customFormat="1" ht="12.75">
      <c r="A195" s="216">
        <f t="shared" si="79"/>
        <v>78</v>
      </c>
      <c r="B195" s="262" t="s">
        <v>346</v>
      </c>
      <c r="C195" s="285" t="s">
        <v>349</v>
      </c>
      <c r="D195" s="166" t="s">
        <v>68</v>
      </c>
      <c r="E195" s="218">
        <v>15</v>
      </c>
      <c r="F195" s="168"/>
      <c r="G195" s="41"/>
      <c r="H195" s="211"/>
      <c r="I195" s="170"/>
      <c r="J195" s="170"/>
      <c r="K195" s="211">
        <f aca="true" t="shared" si="80" ref="K195:K211">H195+I195+J195</f>
        <v>0</v>
      </c>
      <c r="L195" s="210">
        <f aca="true" t="shared" si="81" ref="L195:L211">ROUND(E195*F195,2)</f>
        <v>0</v>
      </c>
      <c r="M195" s="211">
        <f aca="true" t="shared" si="82" ref="M195:M211">ROUND(E195*H195,2)</f>
        <v>0</v>
      </c>
      <c r="N195" s="211">
        <f aca="true" t="shared" si="83" ref="N195:N211">ROUND(E195*I195,2)</f>
        <v>0</v>
      </c>
      <c r="O195" s="211">
        <f aca="true" t="shared" si="84" ref="O195:O211">ROUND(E195*J195,2)</f>
        <v>0</v>
      </c>
      <c r="P195" s="211">
        <f aca="true" t="shared" si="85" ref="P195:P211">O195+N195+M195</f>
        <v>0</v>
      </c>
    </row>
    <row r="196" spans="1:16" s="179" customFormat="1" ht="25.5">
      <c r="A196" s="216">
        <f t="shared" si="79"/>
        <v>79</v>
      </c>
      <c r="B196" s="262" t="s">
        <v>346</v>
      </c>
      <c r="C196" s="285" t="s">
        <v>350</v>
      </c>
      <c r="D196" s="166" t="s">
        <v>68</v>
      </c>
      <c r="E196" s="218">
        <v>15</v>
      </c>
      <c r="F196" s="168"/>
      <c r="G196" s="41"/>
      <c r="H196" s="211"/>
      <c r="I196" s="170"/>
      <c r="J196" s="170"/>
      <c r="K196" s="211">
        <f t="shared" si="80"/>
        <v>0</v>
      </c>
      <c r="L196" s="210">
        <f t="shared" si="81"/>
        <v>0</v>
      </c>
      <c r="M196" s="211">
        <f t="shared" si="82"/>
        <v>0</v>
      </c>
      <c r="N196" s="211">
        <f t="shared" si="83"/>
        <v>0</v>
      </c>
      <c r="O196" s="211">
        <f t="shared" si="84"/>
        <v>0</v>
      </c>
      <c r="P196" s="211">
        <f t="shared" si="85"/>
        <v>0</v>
      </c>
    </row>
    <row r="197" spans="1:16" s="179" customFormat="1" ht="12.75">
      <c r="A197" s="216">
        <f t="shared" si="79"/>
        <v>80</v>
      </c>
      <c r="B197" s="262" t="s">
        <v>346</v>
      </c>
      <c r="C197" s="285" t="s">
        <v>351</v>
      </c>
      <c r="D197" s="166" t="s">
        <v>68</v>
      </c>
      <c r="E197" s="218">
        <v>15</v>
      </c>
      <c r="F197" s="168"/>
      <c r="G197" s="41"/>
      <c r="H197" s="211"/>
      <c r="I197" s="170"/>
      <c r="J197" s="170"/>
      <c r="K197" s="211">
        <f t="shared" si="80"/>
        <v>0</v>
      </c>
      <c r="L197" s="210">
        <f t="shared" si="81"/>
        <v>0</v>
      </c>
      <c r="M197" s="211">
        <f t="shared" si="82"/>
        <v>0</v>
      </c>
      <c r="N197" s="211">
        <f t="shared" si="83"/>
        <v>0</v>
      </c>
      <c r="O197" s="211">
        <f t="shared" si="84"/>
        <v>0</v>
      </c>
      <c r="P197" s="211">
        <f t="shared" si="85"/>
        <v>0</v>
      </c>
    </row>
    <row r="198" spans="1:16" s="179" customFormat="1" ht="12.75">
      <c r="A198" s="216">
        <f t="shared" si="79"/>
        <v>81</v>
      </c>
      <c r="B198" s="262" t="s">
        <v>346</v>
      </c>
      <c r="C198" s="285" t="s">
        <v>352</v>
      </c>
      <c r="D198" s="166" t="s">
        <v>68</v>
      </c>
      <c r="E198" s="218">
        <v>20</v>
      </c>
      <c r="F198" s="168"/>
      <c r="G198" s="41"/>
      <c r="H198" s="211"/>
      <c r="I198" s="170"/>
      <c r="J198" s="170"/>
      <c r="K198" s="211">
        <f t="shared" si="80"/>
        <v>0</v>
      </c>
      <c r="L198" s="210">
        <f t="shared" si="81"/>
        <v>0</v>
      </c>
      <c r="M198" s="211">
        <f t="shared" si="82"/>
        <v>0</v>
      </c>
      <c r="N198" s="211">
        <f t="shared" si="83"/>
        <v>0</v>
      </c>
      <c r="O198" s="211">
        <f t="shared" si="84"/>
        <v>0</v>
      </c>
      <c r="P198" s="211">
        <f t="shared" si="85"/>
        <v>0</v>
      </c>
    </row>
    <row r="199" spans="1:16" s="179" customFormat="1" ht="15.75">
      <c r="A199" s="216">
        <f t="shared" si="79"/>
        <v>82</v>
      </c>
      <c r="B199" s="262" t="s">
        <v>346</v>
      </c>
      <c r="C199" s="285" t="s">
        <v>353</v>
      </c>
      <c r="D199" s="166" t="s">
        <v>95</v>
      </c>
      <c r="E199" s="218">
        <v>65</v>
      </c>
      <c r="F199" s="168"/>
      <c r="G199" s="41"/>
      <c r="H199" s="211"/>
      <c r="I199" s="170"/>
      <c r="J199" s="170"/>
      <c r="K199" s="211">
        <f t="shared" si="80"/>
        <v>0</v>
      </c>
      <c r="L199" s="210">
        <f t="shared" si="81"/>
        <v>0</v>
      </c>
      <c r="M199" s="211">
        <f t="shared" si="82"/>
        <v>0</v>
      </c>
      <c r="N199" s="211">
        <f t="shared" si="83"/>
        <v>0</v>
      </c>
      <c r="O199" s="211">
        <f t="shared" si="84"/>
        <v>0</v>
      </c>
      <c r="P199" s="211">
        <f t="shared" si="85"/>
        <v>0</v>
      </c>
    </row>
    <row r="200" spans="1:16" s="179" customFormat="1" ht="15.75">
      <c r="A200" s="216">
        <f t="shared" si="79"/>
        <v>83</v>
      </c>
      <c r="B200" s="262" t="s">
        <v>346</v>
      </c>
      <c r="C200" s="285" t="s">
        <v>354</v>
      </c>
      <c r="D200" s="166" t="s">
        <v>95</v>
      </c>
      <c r="E200" s="218">
        <v>65</v>
      </c>
      <c r="F200" s="168"/>
      <c r="G200" s="41"/>
      <c r="H200" s="211"/>
      <c r="I200" s="170"/>
      <c r="J200" s="170"/>
      <c r="K200" s="211">
        <f t="shared" si="80"/>
        <v>0</v>
      </c>
      <c r="L200" s="210">
        <f t="shared" si="81"/>
        <v>0</v>
      </c>
      <c r="M200" s="211">
        <f t="shared" si="82"/>
        <v>0</v>
      </c>
      <c r="N200" s="211">
        <f t="shared" si="83"/>
        <v>0</v>
      </c>
      <c r="O200" s="211">
        <f t="shared" si="84"/>
        <v>0</v>
      </c>
      <c r="P200" s="211">
        <f t="shared" si="85"/>
        <v>0</v>
      </c>
    </row>
    <row r="201" spans="1:16" s="179" customFormat="1" ht="15.75">
      <c r="A201" s="216">
        <f t="shared" si="79"/>
        <v>84</v>
      </c>
      <c r="B201" s="262" t="s">
        <v>346</v>
      </c>
      <c r="C201" s="285" t="s">
        <v>355</v>
      </c>
      <c r="D201" s="166" t="s">
        <v>95</v>
      </c>
      <c r="E201" s="218">
        <v>268</v>
      </c>
      <c r="F201" s="168"/>
      <c r="G201" s="41"/>
      <c r="H201" s="211"/>
      <c r="I201" s="170"/>
      <c r="J201" s="170"/>
      <c r="K201" s="211">
        <f aca="true" t="shared" si="86" ref="K201:K207">H201+I201+J201</f>
        <v>0</v>
      </c>
      <c r="L201" s="210">
        <f aca="true" t="shared" si="87" ref="L201:L207">ROUND(E201*F201,2)</f>
        <v>0</v>
      </c>
      <c r="M201" s="211">
        <f aca="true" t="shared" si="88" ref="M201:M207">ROUND(E201*H201,2)</f>
        <v>0</v>
      </c>
      <c r="N201" s="211">
        <f aca="true" t="shared" si="89" ref="N201:N207">ROUND(E201*I201,2)</f>
        <v>0</v>
      </c>
      <c r="O201" s="211">
        <f aca="true" t="shared" si="90" ref="O201:O207">ROUND(E201*J201,2)</f>
        <v>0</v>
      </c>
      <c r="P201" s="211">
        <f aca="true" t="shared" si="91" ref="P201:P207">O201+N201+M201</f>
        <v>0</v>
      </c>
    </row>
    <row r="202" spans="1:16" s="179" customFormat="1" ht="38.25">
      <c r="A202" s="216">
        <f t="shared" si="79"/>
        <v>85</v>
      </c>
      <c r="B202" s="262" t="s">
        <v>346</v>
      </c>
      <c r="C202" s="285" t="s">
        <v>392</v>
      </c>
      <c r="D202" s="166" t="s">
        <v>95</v>
      </c>
      <c r="E202" s="218">
        <v>268</v>
      </c>
      <c r="F202" s="168"/>
      <c r="G202" s="41"/>
      <c r="H202" s="211"/>
      <c r="I202" s="170"/>
      <c r="J202" s="170"/>
      <c r="K202" s="211">
        <f t="shared" si="86"/>
        <v>0</v>
      </c>
      <c r="L202" s="210">
        <f t="shared" si="87"/>
        <v>0</v>
      </c>
      <c r="M202" s="211">
        <f t="shared" si="88"/>
        <v>0</v>
      </c>
      <c r="N202" s="211">
        <f t="shared" si="89"/>
        <v>0</v>
      </c>
      <c r="O202" s="211">
        <f t="shared" si="90"/>
        <v>0</v>
      </c>
      <c r="P202" s="211">
        <f t="shared" si="91"/>
        <v>0</v>
      </c>
    </row>
    <row r="203" spans="1:16" s="179" customFormat="1" ht="15.75">
      <c r="A203" s="216">
        <f t="shared" si="79"/>
        <v>86</v>
      </c>
      <c r="B203" s="262" t="s">
        <v>346</v>
      </c>
      <c r="C203" s="285" t="s">
        <v>356</v>
      </c>
      <c r="D203" s="166" t="s">
        <v>95</v>
      </c>
      <c r="E203" s="218">
        <v>901.18</v>
      </c>
      <c r="F203" s="168"/>
      <c r="G203" s="41"/>
      <c r="H203" s="211"/>
      <c r="I203" s="170"/>
      <c r="J203" s="170"/>
      <c r="K203" s="211">
        <f t="shared" si="86"/>
        <v>0</v>
      </c>
      <c r="L203" s="210">
        <f t="shared" si="87"/>
        <v>0</v>
      </c>
      <c r="M203" s="211">
        <f t="shared" si="88"/>
        <v>0</v>
      </c>
      <c r="N203" s="211">
        <f t="shared" si="89"/>
        <v>0</v>
      </c>
      <c r="O203" s="211">
        <f t="shared" si="90"/>
        <v>0</v>
      </c>
      <c r="P203" s="211">
        <f t="shared" si="91"/>
        <v>0</v>
      </c>
    </row>
    <row r="204" spans="1:16" s="179" customFormat="1" ht="25.5">
      <c r="A204" s="216">
        <f t="shared" si="79"/>
        <v>87</v>
      </c>
      <c r="B204" s="262" t="s">
        <v>346</v>
      </c>
      <c r="C204" s="285" t="s">
        <v>357</v>
      </c>
      <c r="D204" s="166" t="s">
        <v>95</v>
      </c>
      <c r="E204" s="218">
        <v>901.18</v>
      </c>
      <c r="F204" s="168"/>
      <c r="G204" s="41"/>
      <c r="H204" s="211"/>
      <c r="I204" s="170"/>
      <c r="J204" s="170"/>
      <c r="K204" s="211">
        <f t="shared" si="86"/>
        <v>0</v>
      </c>
      <c r="L204" s="210">
        <f t="shared" si="87"/>
        <v>0</v>
      </c>
      <c r="M204" s="211">
        <f t="shared" si="88"/>
        <v>0</v>
      </c>
      <c r="N204" s="211">
        <f t="shared" si="89"/>
        <v>0</v>
      </c>
      <c r="O204" s="211">
        <f t="shared" si="90"/>
        <v>0</v>
      </c>
      <c r="P204" s="211">
        <f t="shared" si="91"/>
        <v>0</v>
      </c>
    </row>
    <row r="205" spans="1:16" s="179" customFormat="1" ht="15.75">
      <c r="A205" s="216">
        <f t="shared" si="79"/>
        <v>88</v>
      </c>
      <c r="B205" s="262" t="s">
        <v>346</v>
      </c>
      <c r="C205" s="285" t="s">
        <v>359</v>
      </c>
      <c r="D205" s="166" t="s">
        <v>95</v>
      </c>
      <c r="E205" s="218">
        <v>901.18</v>
      </c>
      <c r="F205" s="168"/>
      <c r="G205" s="41"/>
      <c r="H205" s="211"/>
      <c r="I205" s="170"/>
      <c r="J205" s="170"/>
      <c r="K205" s="211">
        <f t="shared" si="86"/>
        <v>0</v>
      </c>
      <c r="L205" s="210">
        <f t="shared" si="87"/>
        <v>0</v>
      </c>
      <c r="M205" s="211">
        <f t="shared" si="88"/>
        <v>0</v>
      </c>
      <c r="N205" s="211">
        <f t="shared" si="89"/>
        <v>0</v>
      </c>
      <c r="O205" s="211">
        <f t="shared" si="90"/>
        <v>0</v>
      </c>
      <c r="P205" s="211">
        <f t="shared" si="91"/>
        <v>0</v>
      </c>
    </row>
    <row r="206" spans="1:16" s="179" customFormat="1" ht="25.5">
      <c r="A206" s="216">
        <f t="shared" si="79"/>
        <v>89</v>
      </c>
      <c r="B206" s="262" t="s">
        <v>346</v>
      </c>
      <c r="C206" s="285" t="s">
        <v>360</v>
      </c>
      <c r="D206" s="166" t="s">
        <v>95</v>
      </c>
      <c r="E206" s="218">
        <v>901.18</v>
      </c>
      <c r="F206" s="168"/>
      <c r="G206" s="41"/>
      <c r="H206" s="211"/>
      <c r="I206" s="170"/>
      <c r="J206" s="170"/>
      <c r="K206" s="211">
        <f t="shared" si="86"/>
        <v>0</v>
      </c>
      <c r="L206" s="210">
        <f t="shared" si="87"/>
        <v>0</v>
      </c>
      <c r="M206" s="211">
        <f t="shared" si="88"/>
        <v>0</v>
      </c>
      <c r="N206" s="211">
        <f t="shared" si="89"/>
        <v>0</v>
      </c>
      <c r="O206" s="211">
        <f t="shared" si="90"/>
        <v>0</v>
      </c>
      <c r="P206" s="211">
        <f t="shared" si="91"/>
        <v>0</v>
      </c>
    </row>
    <row r="207" spans="1:16" s="179" customFormat="1" ht="12.75">
      <c r="A207" s="216">
        <f t="shared" si="79"/>
        <v>90</v>
      </c>
      <c r="B207" s="262" t="s">
        <v>346</v>
      </c>
      <c r="C207" s="285" t="s">
        <v>361</v>
      </c>
      <c r="D207" s="166" t="s">
        <v>68</v>
      </c>
      <c r="E207" s="218">
        <v>101.7</v>
      </c>
      <c r="F207" s="168"/>
      <c r="G207" s="41"/>
      <c r="H207" s="211"/>
      <c r="I207" s="170"/>
      <c r="J207" s="170"/>
      <c r="K207" s="211">
        <f t="shared" si="86"/>
        <v>0</v>
      </c>
      <c r="L207" s="210">
        <f t="shared" si="87"/>
        <v>0</v>
      </c>
      <c r="M207" s="211">
        <f t="shared" si="88"/>
        <v>0</v>
      </c>
      <c r="N207" s="211">
        <f t="shared" si="89"/>
        <v>0</v>
      </c>
      <c r="O207" s="211">
        <f t="shared" si="90"/>
        <v>0</v>
      </c>
      <c r="P207" s="211">
        <f t="shared" si="91"/>
        <v>0</v>
      </c>
    </row>
    <row r="208" spans="1:16" s="179" customFormat="1" ht="25.5">
      <c r="A208" s="216">
        <f t="shared" si="79"/>
        <v>91</v>
      </c>
      <c r="B208" s="262" t="s">
        <v>346</v>
      </c>
      <c r="C208" s="285" t="s">
        <v>362</v>
      </c>
      <c r="D208" s="166" t="s">
        <v>68</v>
      </c>
      <c r="E208" s="218">
        <v>101.7</v>
      </c>
      <c r="F208" s="168"/>
      <c r="G208" s="41"/>
      <c r="H208" s="211"/>
      <c r="I208" s="170"/>
      <c r="J208" s="170"/>
      <c r="K208" s="211">
        <f t="shared" si="80"/>
        <v>0</v>
      </c>
      <c r="L208" s="210">
        <f t="shared" si="81"/>
        <v>0</v>
      </c>
      <c r="M208" s="211">
        <f t="shared" si="82"/>
        <v>0</v>
      </c>
      <c r="N208" s="211">
        <f t="shared" si="83"/>
        <v>0</v>
      </c>
      <c r="O208" s="211">
        <f t="shared" si="84"/>
        <v>0</v>
      </c>
      <c r="P208" s="211">
        <f t="shared" si="85"/>
        <v>0</v>
      </c>
    </row>
    <row r="209" spans="1:16" s="179" customFormat="1" ht="25.5">
      <c r="A209" s="216">
        <f t="shared" si="79"/>
        <v>92</v>
      </c>
      <c r="B209" s="262" t="s">
        <v>346</v>
      </c>
      <c r="C209" s="285" t="s">
        <v>390</v>
      </c>
      <c r="D209" s="166" t="s">
        <v>68</v>
      </c>
      <c r="E209" s="218">
        <v>101.7</v>
      </c>
      <c r="F209" s="168"/>
      <c r="G209" s="41"/>
      <c r="H209" s="211"/>
      <c r="I209" s="170"/>
      <c r="J209" s="170"/>
      <c r="K209" s="211">
        <f t="shared" si="80"/>
        <v>0</v>
      </c>
      <c r="L209" s="210">
        <f t="shared" si="81"/>
        <v>0</v>
      </c>
      <c r="M209" s="211">
        <f t="shared" si="82"/>
        <v>0</v>
      </c>
      <c r="N209" s="211">
        <f t="shared" si="83"/>
        <v>0</v>
      </c>
      <c r="O209" s="211">
        <f t="shared" si="84"/>
        <v>0</v>
      </c>
      <c r="P209" s="211">
        <f t="shared" si="85"/>
        <v>0</v>
      </c>
    </row>
    <row r="210" spans="1:16" s="179" customFormat="1" ht="12.75">
      <c r="A210" s="216">
        <f t="shared" si="79"/>
        <v>93</v>
      </c>
      <c r="B210" s="262" t="s">
        <v>101</v>
      </c>
      <c r="C210" s="285" t="s">
        <v>391</v>
      </c>
      <c r="D210" s="166" t="s">
        <v>68</v>
      </c>
      <c r="E210" s="218">
        <v>219.08</v>
      </c>
      <c r="F210" s="168"/>
      <c r="G210" s="41"/>
      <c r="H210" s="211"/>
      <c r="I210" s="170"/>
      <c r="J210" s="170"/>
      <c r="K210" s="211">
        <f t="shared" si="80"/>
        <v>0</v>
      </c>
      <c r="L210" s="210">
        <f t="shared" si="81"/>
        <v>0</v>
      </c>
      <c r="M210" s="211">
        <f t="shared" si="82"/>
        <v>0</v>
      </c>
      <c r="N210" s="211">
        <f t="shared" si="83"/>
        <v>0</v>
      </c>
      <c r="O210" s="211">
        <f t="shared" si="84"/>
        <v>0</v>
      </c>
      <c r="P210" s="211">
        <f t="shared" si="85"/>
        <v>0</v>
      </c>
    </row>
    <row r="211" spans="1:16" s="179" customFormat="1" ht="12.75">
      <c r="A211" s="216">
        <f t="shared" si="79"/>
        <v>94</v>
      </c>
      <c r="B211" s="262" t="s">
        <v>101</v>
      </c>
      <c r="C211" s="285" t="s">
        <v>363</v>
      </c>
      <c r="D211" s="166" t="s">
        <v>79</v>
      </c>
      <c r="E211" s="218">
        <v>5</v>
      </c>
      <c r="F211" s="168"/>
      <c r="G211" s="41"/>
      <c r="H211" s="211"/>
      <c r="I211" s="170"/>
      <c r="J211" s="170"/>
      <c r="K211" s="211">
        <f t="shared" si="80"/>
        <v>0</v>
      </c>
      <c r="L211" s="210">
        <f t="shared" si="81"/>
        <v>0</v>
      </c>
      <c r="M211" s="211">
        <f t="shared" si="82"/>
        <v>0</v>
      </c>
      <c r="N211" s="211">
        <f t="shared" si="83"/>
        <v>0</v>
      </c>
      <c r="O211" s="211">
        <f t="shared" si="84"/>
        <v>0</v>
      </c>
      <c r="P211" s="211">
        <f t="shared" si="85"/>
        <v>0</v>
      </c>
    </row>
    <row r="212" spans="1:16" s="189" customFormat="1" ht="25.5">
      <c r="A212" s="216">
        <f t="shared" si="79"/>
        <v>95</v>
      </c>
      <c r="B212" s="262" t="s">
        <v>101</v>
      </c>
      <c r="C212" s="285" t="s">
        <v>374</v>
      </c>
      <c r="D212" s="166" t="s">
        <v>55</v>
      </c>
      <c r="E212" s="136">
        <v>1</v>
      </c>
      <c r="F212" s="137"/>
      <c r="G212" s="41"/>
      <c r="H212" s="138"/>
      <c r="I212" s="137"/>
      <c r="J212" s="137"/>
      <c r="K212" s="138">
        <f>J212+I212+H212</f>
        <v>0</v>
      </c>
      <c r="L212" s="228">
        <f>ROUND(F212*E212,2)</f>
        <v>0</v>
      </c>
      <c r="M212" s="138">
        <f>ROUND(H212*E212,2)</f>
        <v>0</v>
      </c>
      <c r="N212" s="138">
        <f>ROUND(I212*E212,2)</f>
        <v>0</v>
      </c>
      <c r="O212" s="138">
        <f>ROUND(J212*E212,2)</f>
        <v>0</v>
      </c>
      <c r="P212" s="138">
        <f>O212+N212+M212</f>
        <v>0</v>
      </c>
    </row>
    <row r="213" spans="1:16" s="179" customFormat="1" ht="51">
      <c r="A213" s="216">
        <f t="shared" si="79"/>
        <v>96</v>
      </c>
      <c r="B213" s="262" t="s">
        <v>101</v>
      </c>
      <c r="C213" s="283" t="s">
        <v>379</v>
      </c>
      <c r="D213" s="174" t="s">
        <v>68</v>
      </c>
      <c r="E213" s="175">
        <v>92.1</v>
      </c>
      <c r="F213" s="137"/>
      <c r="G213" s="41"/>
      <c r="H213" s="138"/>
      <c r="I213" s="137"/>
      <c r="J213" s="137"/>
      <c r="K213" s="138">
        <f>J213+I213+H213</f>
        <v>0</v>
      </c>
      <c r="L213" s="228">
        <f>ROUND(F213*E213,2)</f>
        <v>0</v>
      </c>
      <c r="M213" s="138">
        <f>ROUND(H213*E213,2)</f>
        <v>0</v>
      </c>
      <c r="N213" s="138">
        <f>ROUND(I213*E213,2)</f>
        <v>0</v>
      </c>
      <c r="O213" s="138">
        <f>ROUND(J213*E213,2)</f>
        <v>0</v>
      </c>
      <c r="P213" s="138">
        <f>O213+N213+M213</f>
        <v>0</v>
      </c>
    </row>
    <row r="214" spans="1:16" s="179" customFormat="1" ht="12.75">
      <c r="A214" s="216"/>
      <c r="B214" s="43"/>
      <c r="C214" s="399" t="s">
        <v>365</v>
      </c>
      <c r="D214" s="166"/>
      <c r="E214" s="218"/>
      <c r="F214" s="168"/>
      <c r="G214" s="41"/>
      <c r="H214" s="211"/>
      <c r="I214" s="170"/>
      <c r="J214" s="170"/>
      <c r="K214" s="211"/>
      <c r="L214" s="210"/>
      <c r="M214" s="211"/>
      <c r="N214" s="211"/>
      <c r="O214" s="211"/>
      <c r="P214" s="211"/>
    </row>
    <row r="215" spans="1:16" s="179" customFormat="1" ht="15.75">
      <c r="A215" s="216">
        <f>A213+1</f>
        <v>97</v>
      </c>
      <c r="B215" s="262" t="s">
        <v>101</v>
      </c>
      <c r="C215" s="285" t="s">
        <v>366</v>
      </c>
      <c r="D215" s="166" t="s">
        <v>95</v>
      </c>
      <c r="E215" s="218">
        <v>215.51</v>
      </c>
      <c r="F215" s="168"/>
      <c r="G215" s="280"/>
      <c r="H215" s="204"/>
      <c r="I215" s="170"/>
      <c r="J215" s="170"/>
      <c r="K215" s="138">
        <f aca="true" t="shared" si="92" ref="K215:K222">J215+I215+H215</f>
        <v>0</v>
      </c>
      <c r="L215" s="228">
        <f aca="true" t="shared" si="93" ref="L215:L222">ROUND(F215*E215,2)</f>
        <v>0</v>
      </c>
      <c r="M215" s="138">
        <f aca="true" t="shared" si="94" ref="M215:M222">ROUND(H215*E215,2)</f>
        <v>0</v>
      </c>
      <c r="N215" s="138">
        <f aca="true" t="shared" si="95" ref="N215:N222">ROUND(I215*E215,2)</f>
        <v>0</v>
      </c>
      <c r="O215" s="138">
        <f aca="true" t="shared" si="96" ref="O215:O222">ROUND(J215*E215,2)</f>
        <v>0</v>
      </c>
      <c r="P215" s="138">
        <f aca="true" t="shared" si="97" ref="P215:P222">O215+N215+M215</f>
        <v>0</v>
      </c>
    </row>
    <row r="216" spans="1:16" s="179" customFormat="1" ht="15.75">
      <c r="A216" s="216">
        <f>A215+1</f>
        <v>98</v>
      </c>
      <c r="B216" s="262" t="s">
        <v>384</v>
      </c>
      <c r="C216" s="285" t="s">
        <v>367</v>
      </c>
      <c r="D216" s="166" t="s">
        <v>95</v>
      </c>
      <c r="E216" s="218">
        <v>215.51</v>
      </c>
      <c r="F216" s="168"/>
      <c r="G216" s="280"/>
      <c r="H216" s="204"/>
      <c r="I216" s="170"/>
      <c r="J216" s="170"/>
      <c r="K216" s="138">
        <f t="shared" si="92"/>
        <v>0</v>
      </c>
      <c r="L216" s="228">
        <f t="shared" si="93"/>
        <v>0</v>
      </c>
      <c r="M216" s="138">
        <f t="shared" si="94"/>
        <v>0</v>
      </c>
      <c r="N216" s="138">
        <f t="shared" si="95"/>
        <v>0</v>
      </c>
      <c r="O216" s="138">
        <f t="shared" si="96"/>
        <v>0</v>
      </c>
      <c r="P216" s="138">
        <f t="shared" si="97"/>
        <v>0</v>
      </c>
    </row>
    <row r="217" spans="1:16" s="179" customFormat="1" ht="15.75">
      <c r="A217" s="216">
        <f aca="true" t="shared" si="98" ref="A217:A222">A216+1</f>
        <v>99</v>
      </c>
      <c r="B217" s="262" t="s">
        <v>384</v>
      </c>
      <c r="C217" s="285" t="s">
        <v>368</v>
      </c>
      <c r="D217" s="166" t="s">
        <v>95</v>
      </c>
      <c r="E217" s="218">
        <v>215.51</v>
      </c>
      <c r="F217" s="168"/>
      <c r="G217" s="280"/>
      <c r="H217" s="204"/>
      <c r="I217" s="170"/>
      <c r="J217" s="170"/>
      <c r="K217" s="138">
        <f t="shared" si="92"/>
        <v>0</v>
      </c>
      <c r="L217" s="228">
        <f t="shared" si="93"/>
        <v>0</v>
      </c>
      <c r="M217" s="138">
        <f t="shared" si="94"/>
        <v>0</v>
      </c>
      <c r="N217" s="138">
        <f t="shared" si="95"/>
        <v>0</v>
      </c>
      <c r="O217" s="138">
        <f t="shared" si="96"/>
        <v>0</v>
      </c>
      <c r="P217" s="138">
        <f t="shared" si="97"/>
        <v>0</v>
      </c>
    </row>
    <row r="218" spans="1:16" s="179" customFormat="1" ht="30.75" customHeight="1">
      <c r="A218" s="216">
        <f t="shared" si="98"/>
        <v>100</v>
      </c>
      <c r="B218" s="262" t="s">
        <v>101</v>
      </c>
      <c r="C218" s="285" t="s">
        <v>369</v>
      </c>
      <c r="D218" s="166" t="s">
        <v>95</v>
      </c>
      <c r="E218" s="218">
        <v>45.6</v>
      </c>
      <c r="F218" s="168"/>
      <c r="G218" s="280"/>
      <c r="H218" s="204"/>
      <c r="I218" s="170"/>
      <c r="J218" s="170"/>
      <c r="K218" s="138">
        <f t="shared" si="92"/>
        <v>0</v>
      </c>
      <c r="L218" s="228">
        <f t="shared" si="93"/>
        <v>0</v>
      </c>
      <c r="M218" s="138">
        <f t="shared" si="94"/>
        <v>0</v>
      </c>
      <c r="N218" s="138">
        <f t="shared" si="95"/>
        <v>0</v>
      </c>
      <c r="O218" s="138">
        <f t="shared" si="96"/>
        <v>0</v>
      </c>
      <c r="P218" s="138">
        <f t="shared" si="97"/>
        <v>0</v>
      </c>
    </row>
    <row r="219" spans="1:16" s="179" customFormat="1" ht="12.75">
      <c r="A219" s="216">
        <f t="shared" si="98"/>
        <v>101</v>
      </c>
      <c r="B219" s="262" t="s">
        <v>105</v>
      </c>
      <c r="C219" s="285" t="s">
        <v>370</v>
      </c>
      <c r="D219" s="166" t="s">
        <v>68</v>
      </c>
      <c r="E219" s="218">
        <v>57.6</v>
      </c>
      <c r="F219" s="168"/>
      <c r="G219" s="280"/>
      <c r="H219" s="204"/>
      <c r="I219" s="170"/>
      <c r="J219" s="170"/>
      <c r="K219" s="138">
        <f t="shared" si="92"/>
        <v>0</v>
      </c>
      <c r="L219" s="228">
        <f t="shared" si="93"/>
        <v>0</v>
      </c>
      <c r="M219" s="138">
        <f t="shared" si="94"/>
        <v>0</v>
      </c>
      <c r="N219" s="138">
        <f t="shared" si="95"/>
        <v>0</v>
      </c>
      <c r="O219" s="138">
        <f t="shared" si="96"/>
        <v>0</v>
      </c>
      <c r="P219" s="138">
        <f t="shared" si="97"/>
        <v>0</v>
      </c>
    </row>
    <row r="220" spans="1:16" s="179" customFormat="1" ht="25.5">
      <c r="A220" s="216">
        <f t="shared" si="98"/>
        <v>102</v>
      </c>
      <c r="B220" s="262" t="s">
        <v>101</v>
      </c>
      <c r="C220" s="285" t="s">
        <v>371</v>
      </c>
      <c r="D220" s="166" t="s">
        <v>95</v>
      </c>
      <c r="E220" s="218">
        <v>196.9</v>
      </c>
      <c r="F220" s="168"/>
      <c r="G220" s="280"/>
      <c r="H220" s="204"/>
      <c r="I220" s="170"/>
      <c r="J220" s="170"/>
      <c r="K220" s="138">
        <f t="shared" si="92"/>
        <v>0</v>
      </c>
      <c r="L220" s="228">
        <f t="shared" si="93"/>
        <v>0</v>
      </c>
      <c r="M220" s="138">
        <f t="shared" si="94"/>
        <v>0</v>
      </c>
      <c r="N220" s="138">
        <f t="shared" si="95"/>
        <v>0</v>
      </c>
      <c r="O220" s="138">
        <f t="shared" si="96"/>
        <v>0</v>
      </c>
      <c r="P220" s="138">
        <f t="shared" si="97"/>
        <v>0</v>
      </c>
    </row>
    <row r="221" spans="1:16" s="179" customFormat="1" ht="12.75">
      <c r="A221" s="216">
        <f t="shared" si="98"/>
        <v>103</v>
      </c>
      <c r="B221" s="262" t="s">
        <v>105</v>
      </c>
      <c r="C221" s="285" t="s">
        <v>372</v>
      </c>
      <c r="D221" s="166" t="s">
        <v>68</v>
      </c>
      <c r="E221" s="218">
        <v>57.6</v>
      </c>
      <c r="F221" s="168"/>
      <c r="G221" s="280"/>
      <c r="H221" s="204"/>
      <c r="I221" s="170"/>
      <c r="J221" s="170"/>
      <c r="K221" s="138">
        <f t="shared" si="92"/>
        <v>0</v>
      </c>
      <c r="L221" s="228">
        <f t="shared" si="93"/>
        <v>0</v>
      </c>
      <c r="M221" s="138">
        <f t="shared" si="94"/>
        <v>0</v>
      </c>
      <c r="N221" s="138">
        <f t="shared" si="95"/>
        <v>0</v>
      </c>
      <c r="O221" s="138">
        <f t="shared" si="96"/>
        <v>0</v>
      </c>
      <c r="P221" s="138">
        <f t="shared" si="97"/>
        <v>0</v>
      </c>
    </row>
    <row r="222" spans="1:16" s="179" customFormat="1" ht="25.5">
      <c r="A222" s="216">
        <f t="shared" si="98"/>
        <v>104</v>
      </c>
      <c r="B222" s="262" t="s">
        <v>105</v>
      </c>
      <c r="C222" s="285" t="s">
        <v>383</v>
      </c>
      <c r="D222" s="166" t="s">
        <v>95</v>
      </c>
      <c r="E222" s="175">
        <v>56.01</v>
      </c>
      <c r="F222" s="176"/>
      <c r="G222" s="280"/>
      <c r="H222" s="204"/>
      <c r="I222" s="178"/>
      <c r="J222" s="178"/>
      <c r="K222" s="138">
        <f t="shared" si="92"/>
        <v>0</v>
      </c>
      <c r="L222" s="228">
        <f t="shared" si="93"/>
        <v>0</v>
      </c>
      <c r="M222" s="138">
        <f t="shared" si="94"/>
        <v>0</v>
      </c>
      <c r="N222" s="138">
        <f t="shared" si="95"/>
        <v>0</v>
      </c>
      <c r="O222" s="138">
        <f t="shared" si="96"/>
        <v>0</v>
      </c>
      <c r="P222" s="138">
        <f t="shared" si="97"/>
        <v>0</v>
      </c>
    </row>
    <row r="223" spans="1:16" s="179" customFormat="1" ht="15.75">
      <c r="A223" s="220">
        <f>A222+1</f>
        <v>105</v>
      </c>
      <c r="B223" s="256" t="s">
        <v>67</v>
      </c>
      <c r="C223" s="173" t="s">
        <v>80</v>
      </c>
      <c r="D223" s="174" t="s">
        <v>95</v>
      </c>
      <c r="E223" s="222">
        <v>56.01</v>
      </c>
      <c r="F223" s="221"/>
      <c r="G223" s="280"/>
      <c r="H223" s="204"/>
      <c r="I223" s="204"/>
      <c r="J223" s="204"/>
      <c r="K223" s="204">
        <f aca="true" t="shared" si="99" ref="K223:K230">H223+I223+J223</f>
        <v>0</v>
      </c>
      <c r="L223" s="203">
        <f aca="true" t="shared" si="100" ref="L223:L230">ROUND(E223*F223,2)</f>
        <v>0</v>
      </c>
      <c r="M223" s="204">
        <f aca="true" t="shared" si="101" ref="M223:M230">ROUND(E223*H223,2)</f>
        <v>0</v>
      </c>
      <c r="N223" s="204">
        <f aca="true" t="shared" si="102" ref="N223:N230">ROUND(E223*I223,2)</f>
        <v>0</v>
      </c>
      <c r="O223" s="204">
        <f aca="true" t="shared" si="103" ref="O223:O230">ROUND(E223*J223,2)</f>
        <v>0</v>
      </c>
      <c r="P223" s="204">
        <f aca="true" t="shared" si="104" ref="P223:P230">O223+N223+M223</f>
        <v>0</v>
      </c>
    </row>
    <row r="224" spans="1:16" s="179" customFormat="1" ht="25.5">
      <c r="A224" s="212"/>
      <c r="B224" s="261"/>
      <c r="C224" s="284" t="s">
        <v>404</v>
      </c>
      <c r="D224" s="190" t="s">
        <v>95</v>
      </c>
      <c r="E224" s="213">
        <v>56.01</v>
      </c>
      <c r="F224" s="214"/>
      <c r="G224" s="205"/>
      <c r="H224" s="206"/>
      <c r="I224" s="206"/>
      <c r="J224" s="206"/>
      <c r="K224" s="206">
        <f t="shared" si="99"/>
        <v>0</v>
      </c>
      <c r="L224" s="205">
        <f t="shared" si="100"/>
        <v>0</v>
      </c>
      <c r="M224" s="206">
        <f t="shared" si="101"/>
        <v>0</v>
      </c>
      <c r="N224" s="206">
        <f t="shared" si="102"/>
        <v>0</v>
      </c>
      <c r="O224" s="206">
        <f t="shared" si="103"/>
        <v>0</v>
      </c>
      <c r="P224" s="206">
        <f t="shared" si="104"/>
        <v>0</v>
      </c>
    </row>
    <row r="225" spans="1:16" s="179" customFormat="1" ht="12.75">
      <c r="A225" s="212"/>
      <c r="B225" s="261"/>
      <c r="C225" s="191" t="s">
        <v>48</v>
      </c>
      <c r="D225" s="190" t="s">
        <v>68</v>
      </c>
      <c r="E225" s="223">
        <v>41.6</v>
      </c>
      <c r="F225" s="214"/>
      <c r="G225" s="205"/>
      <c r="H225" s="206"/>
      <c r="I225" s="206"/>
      <c r="J225" s="206"/>
      <c r="K225" s="206">
        <f t="shared" si="99"/>
        <v>0</v>
      </c>
      <c r="L225" s="205">
        <f t="shared" si="100"/>
        <v>0</v>
      </c>
      <c r="M225" s="206">
        <f t="shared" si="101"/>
        <v>0</v>
      </c>
      <c r="N225" s="206">
        <f t="shared" si="102"/>
        <v>0</v>
      </c>
      <c r="O225" s="206">
        <f t="shared" si="103"/>
        <v>0</v>
      </c>
      <c r="P225" s="206">
        <f t="shared" si="104"/>
        <v>0</v>
      </c>
    </row>
    <row r="226" spans="1:16" s="179" customFormat="1" ht="12.75">
      <c r="A226" s="212"/>
      <c r="B226" s="261"/>
      <c r="C226" s="191" t="s">
        <v>81</v>
      </c>
      <c r="D226" s="190" t="s">
        <v>68</v>
      </c>
      <c r="E226" s="223">
        <v>41.6</v>
      </c>
      <c r="F226" s="214"/>
      <c r="G226" s="205"/>
      <c r="H226" s="206"/>
      <c r="I226" s="206"/>
      <c r="J226" s="206"/>
      <c r="K226" s="206">
        <f t="shared" si="99"/>
        <v>0</v>
      </c>
      <c r="L226" s="205">
        <f t="shared" si="100"/>
        <v>0</v>
      </c>
      <c r="M226" s="206">
        <f t="shared" si="101"/>
        <v>0</v>
      </c>
      <c r="N226" s="206">
        <f t="shared" si="102"/>
        <v>0</v>
      </c>
      <c r="O226" s="206">
        <f t="shared" si="103"/>
        <v>0</v>
      </c>
      <c r="P226" s="206">
        <f t="shared" si="104"/>
        <v>0</v>
      </c>
    </row>
    <row r="227" spans="1:16" s="179" customFormat="1" ht="12.75">
      <c r="A227" s="212"/>
      <c r="B227" s="261"/>
      <c r="C227" s="191" t="s">
        <v>46</v>
      </c>
      <c r="D227" s="190" t="s">
        <v>68</v>
      </c>
      <c r="E227" s="223">
        <v>310</v>
      </c>
      <c r="F227" s="214"/>
      <c r="G227" s="205"/>
      <c r="H227" s="206"/>
      <c r="I227" s="206"/>
      <c r="J227" s="206"/>
      <c r="K227" s="206">
        <f t="shared" si="99"/>
        <v>0</v>
      </c>
      <c r="L227" s="205">
        <f t="shared" si="100"/>
        <v>0</v>
      </c>
      <c r="M227" s="206">
        <f t="shared" si="101"/>
        <v>0</v>
      </c>
      <c r="N227" s="206">
        <f t="shared" si="102"/>
        <v>0</v>
      </c>
      <c r="O227" s="206">
        <f t="shared" si="103"/>
        <v>0</v>
      </c>
      <c r="P227" s="206">
        <f t="shared" si="104"/>
        <v>0</v>
      </c>
    </row>
    <row r="228" spans="1:16" s="179" customFormat="1" ht="12.75">
      <c r="A228" s="180"/>
      <c r="B228" s="257"/>
      <c r="C228" s="181" t="s">
        <v>47</v>
      </c>
      <c r="D228" s="182" t="s">
        <v>26</v>
      </c>
      <c r="E228" s="183">
        <v>1</v>
      </c>
      <c r="F228" s="215"/>
      <c r="G228" s="207"/>
      <c r="H228" s="208"/>
      <c r="I228" s="208"/>
      <c r="J228" s="208"/>
      <c r="K228" s="208">
        <f t="shared" si="99"/>
        <v>0</v>
      </c>
      <c r="L228" s="207">
        <f t="shared" si="100"/>
        <v>0</v>
      </c>
      <c r="M228" s="208">
        <f t="shared" si="101"/>
        <v>0</v>
      </c>
      <c r="N228" s="208">
        <f t="shared" si="102"/>
        <v>0</v>
      </c>
      <c r="O228" s="208">
        <f t="shared" si="103"/>
        <v>0</v>
      </c>
      <c r="P228" s="208">
        <f t="shared" si="104"/>
        <v>0</v>
      </c>
    </row>
    <row r="229" spans="1:16" s="179" customFormat="1" ht="25.5">
      <c r="A229" s="216">
        <f>A223+1</f>
        <v>106</v>
      </c>
      <c r="B229" s="256" t="s">
        <v>67</v>
      </c>
      <c r="C229" s="285" t="s">
        <v>375</v>
      </c>
      <c r="D229" s="166" t="s">
        <v>26</v>
      </c>
      <c r="E229" s="218">
        <v>2</v>
      </c>
      <c r="F229" s="221"/>
      <c r="G229" s="280"/>
      <c r="H229" s="204"/>
      <c r="I229" s="204"/>
      <c r="J229" s="204"/>
      <c r="K229" s="204">
        <f t="shared" si="99"/>
        <v>0</v>
      </c>
      <c r="L229" s="203">
        <f t="shared" si="100"/>
        <v>0</v>
      </c>
      <c r="M229" s="204">
        <f t="shared" si="101"/>
        <v>0</v>
      </c>
      <c r="N229" s="204">
        <f t="shared" si="102"/>
        <v>0</v>
      </c>
      <c r="O229" s="204">
        <f t="shared" si="103"/>
        <v>0</v>
      </c>
      <c r="P229" s="204">
        <f t="shared" si="104"/>
        <v>0</v>
      </c>
    </row>
    <row r="230" spans="1:16" s="179" customFormat="1" ht="25.5">
      <c r="A230" s="216">
        <f>A229+1</f>
        <v>107</v>
      </c>
      <c r="B230" s="256" t="s">
        <v>67</v>
      </c>
      <c r="C230" s="285" t="s">
        <v>403</v>
      </c>
      <c r="D230" s="166" t="s">
        <v>26</v>
      </c>
      <c r="E230" s="218">
        <v>12</v>
      </c>
      <c r="F230" s="221"/>
      <c r="G230" s="280"/>
      <c r="H230" s="204"/>
      <c r="I230" s="204"/>
      <c r="J230" s="204"/>
      <c r="K230" s="204">
        <f t="shared" si="99"/>
        <v>0</v>
      </c>
      <c r="L230" s="203">
        <f t="shared" si="100"/>
        <v>0</v>
      </c>
      <c r="M230" s="204">
        <f t="shared" si="101"/>
        <v>0</v>
      </c>
      <c r="N230" s="204">
        <f t="shared" si="102"/>
        <v>0</v>
      </c>
      <c r="O230" s="204">
        <f t="shared" si="103"/>
        <v>0</v>
      </c>
      <c r="P230" s="204">
        <f t="shared" si="104"/>
        <v>0</v>
      </c>
    </row>
    <row r="231" spans="1:16" s="179" customFormat="1" ht="12.75">
      <c r="A231" s="216">
        <f>A230+1</f>
        <v>108</v>
      </c>
      <c r="B231" s="262" t="s">
        <v>105</v>
      </c>
      <c r="C231" s="283" t="s">
        <v>376</v>
      </c>
      <c r="D231" s="174" t="s">
        <v>26</v>
      </c>
      <c r="E231" s="175">
        <v>1</v>
      </c>
      <c r="F231" s="221"/>
      <c r="G231" s="280"/>
      <c r="H231" s="204"/>
      <c r="I231" s="204"/>
      <c r="J231" s="204"/>
      <c r="K231" s="204">
        <f>H231+I231+J231</f>
        <v>0</v>
      </c>
      <c r="L231" s="203">
        <f>ROUND(E231*F231,2)</f>
        <v>0</v>
      </c>
      <c r="M231" s="204">
        <f>ROUND(E231*H231,2)</f>
        <v>0</v>
      </c>
      <c r="N231" s="204">
        <f>ROUND(E231*I231,2)</f>
        <v>0</v>
      </c>
      <c r="O231" s="204">
        <f>ROUND(E231*J231,2)</f>
        <v>0</v>
      </c>
      <c r="P231" s="204">
        <f>O231+N231+M231</f>
        <v>0</v>
      </c>
    </row>
    <row r="232" spans="1:16" s="179" customFormat="1" ht="12.75">
      <c r="A232" s="220">
        <f>A231+1</f>
        <v>109</v>
      </c>
      <c r="B232" s="256" t="s">
        <v>67</v>
      </c>
      <c r="C232" s="283" t="s">
        <v>128</v>
      </c>
      <c r="D232" s="174" t="s">
        <v>26</v>
      </c>
      <c r="E232" s="222">
        <v>1</v>
      </c>
      <c r="F232" s="221"/>
      <c r="G232" s="280"/>
      <c r="H232" s="204"/>
      <c r="I232" s="204"/>
      <c r="J232" s="204"/>
      <c r="K232" s="204">
        <f aca="true" t="shared" si="105" ref="K232:K239">H232+I232+J232</f>
        <v>0</v>
      </c>
      <c r="L232" s="203">
        <f aca="true" t="shared" si="106" ref="L232:L239">ROUND(E232*F232,2)</f>
        <v>0</v>
      </c>
      <c r="M232" s="204">
        <f aca="true" t="shared" si="107" ref="M232:M239">ROUND(E232*H232,2)</f>
        <v>0</v>
      </c>
      <c r="N232" s="204">
        <f aca="true" t="shared" si="108" ref="N232:N239">ROUND(E232*I232,2)</f>
        <v>0</v>
      </c>
      <c r="O232" s="204">
        <f aca="true" t="shared" si="109" ref="O232:O239">ROUND(E232*J232,2)</f>
        <v>0</v>
      </c>
      <c r="P232" s="204">
        <f aca="true" t="shared" si="110" ref="P232:P239">O232+N232+M232</f>
        <v>0</v>
      </c>
    </row>
    <row r="233" spans="1:16" s="179" customFormat="1" ht="12.75">
      <c r="A233" s="212"/>
      <c r="B233" s="261"/>
      <c r="C233" s="284" t="s">
        <v>134</v>
      </c>
      <c r="D233" s="190" t="s">
        <v>26</v>
      </c>
      <c r="E233" s="223">
        <v>1</v>
      </c>
      <c r="F233" s="214"/>
      <c r="G233" s="281"/>
      <c r="H233" s="206"/>
      <c r="I233" s="206"/>
      <c r="J233" s="206"/>
      <c r="K233" s="206">
        <f t="shared" si="105"/>
        <v>0</v>
      </c>
      <c r="L233" s="205">
        <f t="shared" si="106"/>
        <v>0</v>
      </c>
      <c r="M233" s="206">
        <f t="shared" si="107"/>
        <v>0</v>
      </c>
      <c r="N233" s="206">
        <f t="shared" si="108"/>
        <v>0</v>
      </c>
      <c r="O233" s="206">
        <f t="shared" si="109"/>
        <v>0</v>
      </c>
      <c r="P233" s="206">
        <f t="shared" si="110"/>
        <v>0</v>
      </c>
    </row>
    <row r="234" spans="1:16" s="179" customFormat="1" ht="12.75">
      <c r="A234" s="212"/>
      <c r="B234" s="261"/>
      <c r="C234" s="284" t="s">
        <v>130</v>
      </c>
      <c r="D234" s="190" t="s">
        <v>26</v>
      </c>
      <c r="E234" s="224">
        <v>1</v>
      </c>
      <c r="F234" s="225"/>
      <c r="G234" s="205"/>
      <c r="H234" s="206"/>
      <c r="I234" s="206"/>
      <c r="J234" s="206"/>
      <c r="K234" s="206">
        <f t="shared" si="105"/>
        <v>0</v>
      </c>
      <c r="L234" s="205">
        <f t="shared" si="106"/>
        <v>0</v>
      </c>
      <c r="M234" s="206">
        <f t="shared" si="107"/>
        <v>0</v>
      </c>
      <c r="N234" s="206">
        <f t="shared" si="108"/>
        <v>0</v>
      </c>
      <c r="O234" s="206">
        <f t="shared" si="109"/>
        <v>0</v>
      </c>
      <c r="P234" s="206">
        <f t="shared" si="110"/>
        <v>0</v>
      </c>
    </row>
    <row r="235" spans="1:16" s="179" customFormat="1" ht="12.75">
      <c r="A235" s="180"/>
      <c r="B235" s="257"/>
      <c r="C235" s="181" t="s">
        <v>47</v>
      </c>
      <c r="D235" s="182" t="s">
        <v>26</v>
      </c>
      <c r="E235" s="183">
        <v>1</v>
      </c>
      <c r="F235" s="215"/>
      <c r="G235" s="207"/>
      <c r="H235" s="208"/>
      <c r="I235" s="208"/>
      <c r="J235" s="208"/>
      <c r="K235" s="208">
        <f t="shared" si="105"/>
        <v>0</v>
      </c>
      <c r="L235" s="207">
        <f t="shared" si="106"/>
        <v>0</v>
      </c>
      <c r="M235" s="208">
        <f t="shared" si="107"/>
        <v>0</v>
      </c>
      <c r="N235" s="208">
        <f t="shared" si="108"/>
        <v>0</v>
      </c>
      <c r="O235" s="208">
        <f t="shared" si="109"/>
        <v>0</v>
      </c>
      <c r="P235" s="208">
        <f t="shared" si="110"/>
        <v>0</v>
      </c>
    </row>
    <row r="236" spans="1:16" s="179" customFormat="1" ht="12.75">
      <c r="A236" s="220">
        <f>A232+1</f>
        <v>110</v>
      </c>
      <c r="B236" s="256" t="s">
        <v>67</v>
      </c>
      <c r="C236" s="283" t="s">
        <v>129</v>
      </c>
      <c r="D236" s="174" t="s">
        <v>26</v>
      </c>
      <c r="E236" s="175">
        <v>1</v>
      </c>
      <c r="F236" s="221"/>
      <c r="G236" s="280"/>
      <c r="H236" s="204"/>
      <c r="I236" s="204"/>
      <c r="J236" s="204"/>
      <c r="K236" s="204">
        <f t="shared" si="105"/>
        <v>0</v>
      </c>
      <c r="L236" s="203">
        <f t="shared" si="106"/>
        <v>0</v>
      </c>
      <c r="M236" s="204">
        <f t="shared" si="107"/>
        <v>0</v>
      </c>
      <c r="N236" s="204">
        <f t="shared" si="108"/>
        <v>0</v>
      </c>
      <c r="O236" s="204">
        <f t="shared" si="109"/>
        <v>0</v>
      </c>
      <c r="P236" s="204">
        <f t="shared" si="110"/>
        <v>0</v>
      </c>
    </row>
    <row r="237" spans="1:16" s="179" customFormat="1" ht="12.75">
      <c r="A237" s="212"/>
      <c r="B237" s="261"/>
      <c r="C237" s="284" t="s">
        <v>377</v>
      </c>
      <c r="D237" s="190" t="s">
        <v>26</v>
      </c>
      <c r="E237" s="213">
        <v>1</v>
      </c>
      <c r="F237" s="214"/>
      <c r="G237" s="281"/>
      <c r="H237" s="206"/>
      <c r="I237" s="206"/>
      <c r="J237" s="206"/>
      <c r="K237" s="206">
        <f t="shared" si="105"/>
        <v>0</v>
      </c>
      <c r="L237" s="205">
        <f t="shared" si="106"/>
        <v>0</v>
      </c>
      <c r="M237" s="206">
        <f t="shared" si="107"/>
        <v>0</v>
      </c>
      <c r="N237" s="206">
        <f t="shared" si="108"/>
        <v>0</v>
      </c>
      <c r="O237" s="206">
        <f t="shared" si="109"/>
        <v>0</v>
      </c>
      <c r="P237" s="206">
        <f t="shared" si="110"/>
        <v>0</v>
      </c>
    </row>
    <row r="238" spans="1:16" s="179" customFormat="1" ht="12.75">
      <c r="A238" s="212"/>
      <c r="B238" s="261"/>
      <c r="C238" s="284" t="s">
        <v>130</v>
      </c>
      <c r="D238" s="190" t="s">
        <v>26</v>
      </c>
      <c r="E238" s="224">
        <v>1</v>
      </c>
      <c r="F238" s="225"/>
      <c r="G238" s="205"/>
      <c r="H238" s="206"/>
      <c r="I238" s="206"/>
      <c r="J238" s="206"/>
      <c r="K238" s="206">
        <f t="shared" si="105"/>
        <v>0</v>
      </c>
      <c r="L238" s="205">
        <f t="shared" si="106"/>
        <v>0</v>
      </c>
      <c r="M238" s="206">
        <f t="shared" si="107"/>
        <v>0</v>
      </c>
      <c r="N238" s="206">
        <f t="shared" si="108"/>
        <v>0</v>
      </c>
      <c r="O238" s="206">
        <f t="shared" si="109"/>
        <v>0</v>
      </c>
      <c r="P238" s="206">
        <f t="shared" si="110"/>
        <v>0</v>
      </c>
    </row>
    <row r="239" spans="1:16" s="179" customFormat="1" ht="12.75">
      <c r="A239" s="180"/>
      <c r="B239" s="257"/>
      <c r="C239" s="181" t="s">
        <v>47</v>
      </c>
      <c r="D239" s="182" t="s">
        <v>26</v>
      </c>
      <c r="E239" s="226">
        <v>1</v>
      </c>
      <c r="F239" s="215"/>
      <c r="G239" s="207"/>
      <c r="H239" s="208"/>
      <c r="I239" s="208"/>
      <c r="J239" s="208"/>
      <c r="K239" s="208">
        <f t="shared" si="105"/>
        <v>0</v>
      </c>
      <c r="L239" s="207">
        <f t="shared" si="106"/>
        <v>0</v>
      </c>
      <c r="M239" s="208">
        <f t="shared" si="107"/>
        <v>0</v>
      </c>
      <c r="N239" s="208">
        <f t="shared" si="108"/>
        <v>0</v>
      </c>
      <c r="O239" s="208">
        <f t="shared" si="109"/>
        <v>0</v>
      </c>
      <c r="P239" s="208">
        <f t="shared" si="110"/>
        <v>0</v>
      </c>
    </row>
    <row r="240" spans="1:16" s="179" customFormat="1" ht="12.75">
      <c r="A240" s="216">
        <f>A236+1</f>
        <v>111</v>
      </c>
      <c r="B240" s="43" t="s">
        <v>4</v>
      </c>
      <c r="C240" s="285" t="s">
        <v>378</v>
      </c>
      <c r="D240" s="166" t="s">
        <v>26</v>
      </c>
      <c r="E240" s="218">
        <v>2</v>
      </c>
      <c r="F240" s="219"/>
      <c r="G240" s="41"/>
      <c r="H240" s="211"/>
      <c r="I240" s="211"/>
      <c r="J240" s="211"/>
      <c r="K240" s="211">
        <f>H240+I240+J240</f>
        <v>0</v>
      </c>
      <c r="L240" s="210">
        <f>ROUND(E240*F240,2)</f>
        <v>0</v>
      </c>
      <c r="M240" s="211">
        <f>ROUND(E240*H240,2)</f>
        <v>0</v>
      </c>
      <c r="N240" s="211">
        <f>ROUND(E240*I240,2)</f>
        <v>0</v>
      </c>
      <c r="O240" s="211">
        <f>ROUND(E240*J240,2)</f>
        <v>0</v>
      </c>
      <c r="P240" s="211">
        <f>O240+N240+M240</f>
        <v>0</v>
      </c>
    </row>
    <row r="241" spans="1:16" s="179" customFormat="1" ht="25.5">
      <c r="A241" s="216">
        <f>A240+1</f>
        <v>112</v>
      </c>
      <c r="B241" s="43" t="s">
        <v>4</v>
      </c>
      <c r="C241" s="285" t="s">
        <v>373</v>
      </c>
      <c r="D241" s="166" t="s">
        <v>68</v>
      </c>
      <c r="E241" s="218">
        <v>164.5</v>
      </c>
      <c r="F241" s="219"/>
      <c r="G241" s="41"/>
      <c r="H241" s="211"/>
      <c r="I241" s="211"/>
      <c r="J241" s="211"/>
      <c r="K241" s="211">
        <f>H241+I241+J241</f>
        <v>0</v>
      </c>
      <c r="L241" s="210">
        <f>ROUND(E241*F241,2)</f>
        <v>0</v>
      </c>
      <c r="M241" s="211">
        <f>ROUND(E241*H241,2)</f>
        <v>0</v>
      </c>
      <c r="N241" s="211">
        <f>ROUND(E241*I241,2)</f>
        <v>0</v>
      </c>
      <c r="O241" s="211">
        <f>ROUND(E241*J241,2)</f>
        <v>0</v>
      </c>
      <c r="P241" s="211">
        <f>O241+N241+M241</f>
        <v>0</v>
      </c>
    </row>
    <row r="242" spans="1:16" s="179" customFormat="1" ht="12.75">
      <c r="A242" s="216">
        <f>A241+1</f>
        <v>113</v>
      </c>
      <c r="B242" s="43" t="s">
        <v>4</v>
      </c>
      <c r="C242" s="398" t="s">
        <v>380</v>
      </c>
      <c r="D242" s="166" t="s">
        <v>68</v>
      </c>
      <c r="E242" s="218">
        <v>164.5</v>
      </c>
      <c r="F242" s="219"/>
      <c r="G242" s="41"/>
      <c r="H242" s="211"/>
      <c r="I242" s="211"/>
      <c r="J242" s="211"/>
      <c r="K242" s="211">
        <f>H242+I242+J242</f>
        <v>0</v>
      </c>
      <c r="L242" s="210">
        <f>ROUND(E242*F242,2)</f>
        <v>0</v>
      </c>
      <c r="M242" s="211">
        <f>ROUND(E242*H242,2)</f>
        <v>0</v>
      </c>
      <c r="N242" s="211">
        <f>ROUND(E242*I242,2)</f>
        <v>0</v>
      </c>
      <c r="O242" s="211">
        <f>ROUND(E242*J242,2)</f>
        <v>0</v>
      </c>
      <c r="P242" s="211">
        <f>O242+N242+M242</f>
        <v>0</v>
      </c>
    </row>
    <row r="243" spans="1:16" s="179" customFormat="1" ht="25.5">
      <c r="A243" s="216">
        <f>A242+1</f>
        <v>114</v>
      </c>
      <c r="B243" s="43" t="s">
        <v>4</v>
      </c>
      <c r="C243" s="285" t="s">
        <v>385</v>
      </c>
      <c r="D243" s="166" t="s">
        <v>55</v>
      </c>
      <c r="E243" s="400">
        <v>1</v>
      </c>
      <c r="F243" s="219"/>
      <c r="G243" s="41"/>
      <c r="H243" s="211"/>
      <c r="I243" s="211"/>
      <c r="J243" s="211"/>
      <c r="K243" s="211">
        <f>H243+I243+J243</f>
        <v>0</v>
      </c>
      <c r="L243" s="210">
        <f>ROUND(E243*F243,2)</f>
        <v>0</v>
      </c>
      <c r="M243" s="211">
        <f>ROUND(E243*H243,2)</f>
        <v>0</v>
      </c>
      <c r="N243" s="211">
        <f>ROUND(E243*I243,2)</f>
        <v>0</v>
      </c>
      <c r="O243" s="211">
        <f>ROUND(E243*J243,2)</f>
        <v>0</v>
      </c>
      <c r="P243" s="211">
        <f>O243+N243+M243</f>
        <v>0</v>
      </c>
    </row>
    <row r="244" spans="1:16" s="179" customFormat="1" ht="13.5" thickBot="1">
      <c r="A244" s="216"/>
      <c r="B244" s="43"/>
      <c r="C244" s="165"/>
      <c r="D244" s="217"/>
      <c r="E244" s="218"/>
      <c r="F244" s="227"/>
      <c r="G244" s="228"/>
      <c r="H244" s="138"/>
      <c r="I244" s="138"/>
      <c r="J244" s="138"/>
      <c r="K244" s="138"/>
      <c r="L244" s="228"/>
      <c r="M244" s="138"/>
      <c r="N244" s="138"/>
      <c r="O244" s="138"/>
      <c r="P244" s="138"/>
    </row>
    <row r="245" spans="1:16" s="234" customFormat="1" ht="13.5" thickBot="1">
      <c r="A245" s="229"/>
      <c r="B245" s="23"/>
      <c r="C245" s="230" t="s">
        <v>39</v>
      </c>
      <c r="D245" s="231"/>
      <c r="E245" s="232"/>
      <c r="F245" s="233"/>
      <c r="G245" s="233"/>
      <c r="H245" s="233"/>
      <c r="I245" s="233"/>
      <c r="J245" s="233"/>
      <c r="K245" s="233"/>
      <c r="L245" s="316">
        <f>SUM(L15:L244)</f>
        <v>0</v>
      </c>
      <c r="M245" s="316">
        <f>SUM(M15:M244)</f>
        <v>0</v>
      </c>
      <c r="N245" s="316">
        <f>SUM(N15:N244)</f>
        <v>0</v>
      </c>
      <c r="O245" s="316">
        <f>SUM(O15:O244)</f>
        <v>0</v>
      </c>
      <c r="P245" s="316">
        <f>SUM(P15:P244)</f>
        <v>0</v>
      </c>
    </row>
    <row r="246" spans="8:16" ht="12.75">
      <c r="H246" s="139"/>
      <c r="I246" s="139"/>
      <c r="J246" s="236"/>
      <c r="K246" s="236" t="s">
        <v>40</v>
      </c>
      <c r="L246" s="237">
        <v>0</v>
      </c>
      <c r="M246" s="238"/>
      <c r="N246" s="238">
        <f>ROUND(N245*L246,2)</f>
        <v>0</v>
      </c>
      <c r="O246" s="238"/>
      <c r="P246" s="239">
        <f>N246</f>
        <v>0</v>
      </c>
    </row>
    <row r="247" spans="1:16" ht="12.75">
      <c r="A247" s="240"/>
      <c r="B247" s="240"/>
      <c r="C247" s="240"/>
      <c r="J247" s="241"/>
      <c r="K247" s="241"/>
      <c r="L247" s="241" t="s">
        <v>122</v>
      </c>
      <c r="M247" s="266">
        <f>M246+M245</f>
        <v>0</v>
      </c>
      <c r="N247" s="266">
        <f>N246+N245</f>
        <v>0</v>
      </c>
      <c r="O247" s="266">
        <f>O246+O245</f>
        <v>0</v>
      </c>
      <c r="P247" s="266">
        <f>P246+P245</f>
        <v>0</v>
      </c>
    </row>
    <row r="248" spans="14:16" ht="12.75">
      <c r="N248" s="158"/>
      <c r="O248" s="158"/>
      <c r="P248" s="267"/>
    </row>
    <row r="249" spans="4:16" ht="12.75">
      <c r="D249" s="242"/>
      <c r="N249" s="158"/>
      <c r="O249" s="158"/>
      <c r="P249" s="158"/>
    </row>
    <row r="250" spans="1:8" s="123" customFormat="1" ht="12.75">
      <c r="A250" s="243"/>
      <c r="B250" s="244"/>
      <c r="C250" s="243"/>
      <c r="D250" s="243"/>
      <c r="E250" s="245"/>
      <c r="F250" s="246"/>
      <c r="G250" s="246"/>
      <c r="H250" s="246"/>
    </row>
    <row r="251" spans="1:3" s="123" customFormat="1" ht="12.75">
      <c r="A251" s="247"/>
      <c r="B251" s="248"/>
      <c r="C251" s="249"/>
    </row>
    <row r="252" spans="2:14" s="123" customFormat="1" ht="12.75">
      <c r="B252" s="249" t="s">
        <v>41</v>
      </c>
      <c r="C252" s="250"/>
      <c r="D252" s="246"/>
      <c r="E252" s="251"/>
      <c r="H252" s="123" t="s">
        <v>42</v>
      </c>
      <c r="I252" s="252"/>
      <c r="J252" s="252"/>
      <c r="K252" s="252"/>
      <c r="L252" s="252"/>
      <c r="M252" s="252"/>
      <c r="N252" s="179"/>
    </row>
    <row r="253" spans="3:14" s="123" customFormat="1" ht="12.75">
      <c r="C253" s="246" t="s">
        <v>43</v>
      </c>
      <c r="D253" s="253"/>
      <c r="K253" s="246" t="s">
        <v>43</v>
      </c>
      <c r="N253" s="179"/>
    </row>
    <row r="256" ht="12.75">
      <c r="P256" s="268"/>
    </row>
  </sheetData>
  <sheetProtection/>
  <mergeCells count="11">
    <mergeCell ref="F11:K12"/>
    <mergeCell ref="L11:P12"/>
    <mergeCell ref="A11:A13"/>
    <mergeCell ref="B11:B13"/>
    <mergeCell ref="C11:C13"/>
    <mergeCell ref="D11:D13"/>
    <mergeCell ref="A1:P1"/>
    <mergeCell ref="A2:P2"/>
    <mergeCell ref="A7:G7"/>
    <mergeCell ref="N8:O8"/>
    <mergeCell ref="E11:E13"/>
  </mergeCells>
  <printOptions/>
  <pageMargins left="0.2362204724409449" right="0.15748031496062992" top="0.93" bottom="0.3937007874015748" header="0.1968503937007874" footer="0.1968503937007874"/>
  <pageSetup horizontalDpi="600" verticalDpi="600" orientation="landscape" paperSize="9" scale="90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47"/>
  <sheetViews>
    <sheetView zoomScalePageLayoutView="0" workbookViewId="0" topLeftCell="A11">
      <selection activeCell="A8" sqref="A8"/>
    </sheetView>
  </sheetViews>
  <sheetFormatPr defaultColWidth="9.140625" defaultRowHeight="12.75"/>
  <cols>
    <col min="1" max="1" width="3.28125" style="30" customWidth="1"/>
    <col min="2" max="2" width="7.421875" style="30" customWidth="1"/>
    <col min="3" max="3" width="50.140625" style="12" customWidth="1"/>
    <col min="4" max="4" width="6.57421875" style="13" customWidth="1"/>
    <col min="5" max="5" width="7.57421875" style="14" customWidth="1"/>
    <col min="6" max="6" width="5.140625" style="13" customWidth="1"/>
    <col min="7" max="7" width="6.28125" style="13" customWidth="1"/>
    <col min="8" max="8" width="6.421875" style="13" customWidth="1"/>
    <col min="9" max="9" width="6.8515625" style="13" customWidth="1"/>
    <col min="10" max="11" width="6.421875" style="13" customWidth="1"/>
    <col min="12" max="12" width="7.7109375" style="13" customWidth="1"/>
    <col min="13" max="13" width="7.8515625" style="13" customWidth="1"/>
    <col min="14" max="14" width="7.421875" style="13" customWidth="1"/>
    <col min="15" max="15" width="8.140625" style="13" customWidth="1"/>
    <col min="16" max="16" width="7.140625" style="13" customWidth="1"/>
    <col min="17" max="16384" width="9.140625" style="2" customWidth="1"/>
  </cols>
  <sheetData>
    <row r="1" spans="1:16" ht="11.25">
      <c r="A1" s="438" t="s">
        <v>57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</row>
    <row r="2" spans="1:16" ht="11.25">
      <c r="A2" s="439" t="s">
        <v>63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spans="1:16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7" customFormat="1" ht="11.25">
      <c r="A4" s="7" t="str">
        <f>'Kopsavilkums_Nr.1'!A5</f>
        <v>Būves nosaukums: Ainažu kultūras nams</v>
      </c>
      <c r="B4" s="4"/>
      <c r="C4" s="4"/>
      <c r="D4" s="4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7" customFormat="1" ht="11.25">
      <c r="A5" s="7" t="str">
        <f>'Kopsavilkums_Nr.1'!A6</f>
        <v>Objekta nosaukums: Ainažu kultūras nams</v>
      </c>
      <c r="E5" s="8"/>
      <c r="F5" s="8"/>
      <c r="G5" s="8"/>
      <c r="H5" s="8"/>
      <c r="I5" s="8"/>
      <c r="J5" s="8"/>
      <c r="K5" s="6"/>
      <c r="L5" s="6"/>
      <c r="M5" s="6"/>
      <c r="N5" s="6"/>
      <c r="O5" s="6"/>
      <c r="P5" s="6"/>
    </row>
    <row r="6" spans="1:16" s="7" customFormat="1" ht="11.25">
      <c r="A6" s="7" t="str">
        <f>'AR un BK'!A6</f>
        <v>Objekta adrese: Valdemāra iela 50, Ainaži, Salacgrīvas nov.</v>
      </c>
      <c r="E6" s="8"/>
      <c r="F6" s="8"/>
      <c r="G6" s="8"/>
      <c r="H6" s="8"/>
      <c r="I6" s="8"/>
      <c r="J6" s="8"/>
      <c r="K6" s="6"/>
      <c r="L6" s="6"/>
      <c r="M6" s="6"/>
      <c r="N6" s="6"/>
      <c r="O6" s="6"/>
      <c r="P6" s="6"/>
    </row>
    <row r="7" spans="1:16" s="10" customFormat="1" ht="11.25">
      <c r="A7" s="10" t="s">
        <v>413</v>
      </c>
      <c r="H7" s="1"/>
      <c r="I7" s="1"/>
      <c r="J7" s="1"/>
      <c r="K7" s="1"/>
      <c r="L7" s="1"/>
      <c r="M7" s="1"/>
      <c r="N7" s="1"/>
      <c r="O7" s="1"/>
      <c r="P7" s="1"/>
    </row>
    <row r="8" spans="1:16" ht="11.25">
      <c r="A8" s="11"/>
      <c r="B8" s="11"/>
      <c r="F8" s="15"/>
      <c r="K8" s="1"/>
      <c r="L8" s="9" t="s">
        <v>121</v>
      </c>
      <c r="M8" s="1"/>
      <c r="N8" s="16">
        <f>P38</f>
        <v>0</v>
      </c>
      <c r="O8" s="2"/>
      <c r="P8" s="1"/>
    </row>
    <row r="9" spans="1:16" ht="11.25">
      <c r="A9" s="11"/>
      <c r="B9" s="11"/>
      <c r="F9" s="15"/>
      <c r="L9" s="49" t="str">
        <f>'Kopsavilkums_Nr.1'!E11</f>
        <v>Tāme sastādīta: </v>
      </c>
      <c r="M9" s="17"/>
      <c r="N9" s="16"/>
      <c r="O9" s="17"/>
      <c r="P9" s="17"/>
    </row>
    <row r="10" spans="1:15" ht="11.25" hidden="1">
      <c r="A10" s="18"/>
      <c r="B10" s="18"/>
      <c r="C10" s="19"/>
      <c r="L10" s="1"/>
      <c r="M10" s="1"/>
      <c r="N10" s="1"/>
      <c r="O10" s="1"/>
    </row>
    <row r="11" spans="1:16" s="10" customFormat="1" ht="9" customHeight="1" thickBot="1">
      <c r="A11" s="440" t="s">
        <v>31</v>
      </c>
      <c r="B11" s="443" t="s">
        <v>22</v>
      </c>
      <c r="C11" s="446" t="s">
        <v>23</v>
      </c>
      <c r="D11" s="449" t="s">
        <v>32</v>
      </c>
      <c r="E11" s="452" t="s">
        <v>33</v>
      </c>
      <c r="F11" s="417" t="s">
        <v>24</v>
      </c>
      <c r="G11" s="417"/>
      <c r="H11" s="417"/>
      <c r="I11" s="417"/>
      <c r="J11" s="417"/>
      <c r="K11" s="417"/>
      <c r="L11" s="417" t="s">
        <v>25</v>
      </c>
      <c r="M11" s="417"/>
      <c r="N11" s="417"/>
      <c r="O11" s="417"/>
      <c r="P11" s="417"/>
    </row>
    <row r="12" spans="1:16" s="10" customFormat="1" ht="3" customHeight="1" thickBot="1">
      <c r="A12" s="441"/>
      <c r="B12" s="444"/>
      <c r="C12" s="447"/>
      <c r="D12" s="450"/>
      <c r="E12" s="453"/>
      <c r="F12" s="417"/>
      <c r="G12" s="417"/>
      <c r="H12" s="417"/>
      <c r="I12" s="417"/>
      <c r="J12" s="417"/>
      <c r="K12" s="417"/>
      <c r="L12" s="417" t="s">
        <v>34</v>
      </c>
      <c r="M12" s="417"/>
      <c r="N12" s="417" t="s">
        <v>35</v>
      </c>
      <c r="O12" s="417"/>
      <c r="P12" s="417" t="s">
        <v>36</v>
      </c>
    </row>
    <row r="13" spans="1:16" s="10" customFormat="1" ht="42" customHeight="1">
      <c r="A13" s="442"/>
      <c r="B13" s="445"/>
      <c r="C13" s="448"/>
      <c r="D13" s="451"/>
      <c r="E13" s="454"/>
      <c r="F13" s="279" t="s">
        <v>37</v>
      </c>
      <c r="G13" s="279" t="s">
        <v>114</v>
      </c>
      <c r="H13" s="279" t="s">
        <v>115</v>
      </c>
      <c r="I13" s="279" t="s">
        <v>116</v>
      </c>
      <c r="J13" s="279" t="s">
        <v>117</v>
      </c>
      <c r="K13" s="279" t="s">
        <v>118</v>
      </c>
      <c r="L13" s="279" t="s">
        <v>38</v>
      </c>
      <c r="M13" s="279" t="s">
        <v>115</v>
      </c>
      <c r="N13" s="279" t="s">
        <v>119</v>
      </c>
      <c r="O13" s="279" t="s">
        <v>117</v>
      </c>
      <c r="P13" s="279" t="s">
        <v>120</v>
      </c>
    </row>
    <row r="14" spans="1:16" s="10" customFormat="1" ht="11.25">
      <c r="A14" s="275"/>
      <c r="B14" s="275"/>
      <c r="C14" s="276"/>
      <c r="D14" s="277"/>
      <c r="E14" s="278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</row>
    <row r="15" spans="1:16" s="40" customFormat="1" ht="11.25">
      <c r="A15" s="47">
        <v>1</v>
      </c>
      <c r="B15" s="43" t="s">
        <v>3</v>
      </c>
      <c r="C15" s="290" t="s">
        <v>253</v>
      </c>
      <c r="D15" s="270" t="s">
        <v>26</v>
      </c>
      <c r="E15" s="271">
        <v>1</v>
      </c>
      <c r="F15" s="46"/>
      <c r="G15" s="41"/>
      <c r="H15" s="42"/>
      <c r="I15" s="42"/>
      <c r="J15" s="42"/>
      <c r="K15" s="42">
        <f aca="true" t="shared" si="0" ref="K15:K22">H15+I15+J15</f>
        <v>0</v>
      </c>
      <c r="L15" s="41">
        <f aca="true" t="shared" si="1" ref="L15:L22">ROUND(E15*F15,2)</f>
        <v>0</v>
      </c>
      <c r="M15" s="42">
        <f aca="true" t="shared" si="2" ref="M15:M22">ROUND(E15*H15,2)</f>
        <v>0</v>
      </c>
      <c r="N15" s="42">
        <f aca="true" t="shared" si="3" ref="N15:N22">ROUND(E15*I15,2)</f>
        <v>0</v>
      </c>
      <c r="O15" s="42">
        <f aca="true" t="shared" si="4" ref="O15:O22">ROUND(E15*J15,2)</f>
        <v>0</v>
      </c>
      <c r="P15" s="42">
        <f aca="true" t="shared" si="5" ref="P15:P22">O15+N15+M15</f>
        <v>0</v>
      </c>
    </row>
    <row r="16" spans="1:16" s="40" customFormat="1" ht="11.25">
      <c r="A16" s="47">
        <f>A15+1</f>
        <v>2</v>
      </c>
      <c r="B16" s="43" t="s">
        <v>3</v>
      </c>
      <c r="C16" s="290" t="s">
        <v>254</v>
      </c>
      <c r="D16" s="270" t="s">
        <v>77</v>
      </c>
      <c r="E16" s="271">
        <v>1</v>
      </c>
      <c r="F16" s="46"/>
      <c r="G16" s="41"/>
      <c r="H16" s="42"/>
      <c r="I16" s="42"/>
      <c r="J16" s="42"/>
      <c r="K16" s="42">
        <f t="shared" si="0"/>
        <v>0</v>
      </c>
      <c r="L16" s="41">
        <f t="shared" si="1"/>
        <v>0</v>
      </c>
      <c r="M16" s="42">
        <f t="shared" si="2"/>
        <v>0</v>
      </c>
      <c r="N16" s="42">
        <f t="shared" si="3"/>
        <v>0</v>
      </c>
      <c r="O16" s="42">
        <f t="shared" si="4"/>
        <v>0</v>
      </c>
      <c r="P16" s="42">
        <f t="shared" si="5"/>
        <v>0</v>
      </c>
    </row>
    <row r="17" spans="1:18" s="40" customFormat="1" ht="11.25">
      <c r="A17" s="47">
        <f aca="true" t="shared" si="6" ref="A17:A34">A16+1</f>
        <v>3</v>
      </c>
      <c r="B17" s="43" t="s">
        <v>3</v>
      </c>
      <c r="C17" s="290" t="s">
        <v>256</v>
      </c>
      <c r="D17" s="270" t="s">
        <v>77</v>
      </c>
      <c r="E17" s="271">
        <v>3</v>
      </c>
      <c r="F17" s="46"/>
      <c r="G17" s="41"/>
      <c r="H17" s="42"/>
      <c r="I17" s="42"/>
      <c r="J17" s="42"/>
      <c r="K17" s="42">
        <f t="shared" si="0"/>
        <v>0</v>
      </c>
      <c r="L17" s="41">
        <f t="shared" si="1"/>
        <v>0</v>
      </c>
      <c r="M17" s="42">
        <f t="shared" si="2"/>
        <v>0</v>
      </c>
      <c r="N17" s="42">
        <f t="shared" si="3"/>
        <v>0</v>
      </c>
      <c r="O17" s="42">
        <f t="shared" si="4"/>
        <v>0</v>
      </c>
      <c r="P17" s="42">
        <f t="shared" si="5"/>
        <v>0</v>
      </c>
      <c r="R17" s="394" t="s">
        <v>255</v>
      </c>
    </row>
    <row r="18" spans="1:16" s="40" customFormat="1" ht="11.25">
      <c r="A18" s="47">
        <f t="shared" si="6"/>
        <v>4</v>
      </c>
      <c r="B18" s="43" t="s">
        <v>3</v>
      </c>
      <c r="C18" s="290" t="s">
        <v>257</v>
      </c>
      <c r="D18" s="270" t="s">
        <v>77</v>
      </c>
      <c r="E18" s="271">
        <v>1</v>
      </c>
      <c r="F18" s="46"/>
      <c r="G18" s="41"/>
      <c r="H18" s="42"/>
      <c r="I18" s="42"/>
      <c r="J18" s="42"/>
      <c r="K18" s="42">
        <f t="shared" si="0"/>
        <v>0</v>
      </c>
      <c r="L18" s="41">
        <f t="shared" si="1"/>
        <v>0</v>
      </c>
      <c r="M18" s="42">
        <f t="shared" si="2"/>
        <v>0</v>
      </c>
      <c r="N18" s="42">
        <f t="shared" si="3"/>
        <v>0</v>
      </c>
      <c r="O18" s="42">
        <f t="shared" si="4"/>
        <v>0</v>
      </c>
      <c r="P18" s="42">
        <f t="shared" si="5"/>
        <v>0</v>
      </c>
    </row>
    <row r="19" spans="1:16" s="40" customFormat="1" ht="11.25">
      <c r="A19" s="47">
        <f t="shared" si="6"/>
        <v>5</v>
      </c>
      <c r="B19" s="43" t="s">
        <v>3</v>
      </c>
      <c r="C19" s="290" t="s">
        <v>258</v>
      </c>
      <c r="D19" s="270" t="s">
        <v>79</v>
      </c>
      <c r="E19" s="271">
        <v>1</v>
      </c>
      <c r="F19" s="46"/>
      <c r="G19" s="41"/>
      <c r="H19" s="42"/>
      <c r="I19" s="42"/>
      <c r="J19" s="42"/>
      <c r="K19" s="42">
        <f t="shared" si="0"/>
        <v>0</v>
      </c>
      <c r="L19" s="41">
        <f t="shared" si="1"/>
        <v>0</v>
      </c>
      <c r="M19" s="42">
        <f t="shared" si="2"/>
        <v>0</v>
      </c>
      <c r="N19" s="42">
        <f t="shared" si="3"/>
        <v>0</v>
      </c>
      <c r="O19" s="42">
        <f t="shared" si="4"/>
        <v>0</v>
      </c>
      <c r="P19" s="42">
        <f t="shared" si="5"/>
        <v>0</v>
      </c>
    </row>
    <row r="20" spans="1:16" s="40" customFormat="1" ht="11.25">
      <c r="A20" s="47">
        <f t="shared" si="6"/>
        <v>6</v>
      </c>
      <c r="B20" s="43" t="s">
        <v>3</v>
      </c>
      <c r="C20" s="290" t="s">
        <v>259</v>
      </c>
      <c r="D20" s="270" t="s">
        <v>79</v>
      </c>
      <c r="E20" s="271">
        <v>2</v>
      </c>
      <c r="F20" s="46"/>
      <c r="G20" s="41"/>
      <c r="H20" s="42"/>
      <c r="I20" s="42"/>
      <c r="J20" s="42"/>
      <c r="K20" s="42">
        <f t="shared" si="0"/>
        <v>0</v>
      </c>
      <c r="L20" s="41">
        <f t="shared" si="1"/>
        <v>0</v>
      </c>
      <c r="M20" s="42">
        <f t="shared" si="2"/>
        <v>0</v>
      </c>
      <c r="N20" s="42">
        <f t="shared" si="3"/>
        <v>0</v>
      </c>
      <c r="O20" s="42">
        <f t="shared" si="4"/>
        <v>0</v>
      </c>
      <c r="P20" s="42">
        <f t="shared" si="5"/>
        <v>0</v>
      </c>
    </row>
    <row r="21" spans="1:16" s="40" customFormat="1" ht="11.25">
      <c r="A21" s="47">
        <f t="shared" si="6"/>
        <v>7</v>
      </c>
      <c r="B21" s="43" t="s">
        <v>3</v>
      </c>
      <c r="C21" s="290" t="s">
        <v>260</v>
      </c>
      <c r="D21" s="270" t="s">
        <v>79</v>
      </c>
      <c r="E21" s="271">
        <v>7</v>
      </c>
      <c r="F21" s="46"/>
      <c r="G21" s="41"/>
      <c r="H21" s="42"/>
      <c r="I21" s="42"/>
      <c r="J21" s="42"/>
      <c r="K21" s="42">
        <f t="shared" si="0"/>
        <v>0</v>
      </c>
      <c r="L21" s="41">
        <f t="shared" si="1"/>
        <v>0</v>
      </c>
      <c r="M21" s="42">
        <f t="shared" si="2"/>
        <v>0</v>
      </c>
      <c r="N21" s="42">
        <f t="shared" si="3"/>
        <v>0</v>
      </c>
      <c r="O21" s="42">
        <f t="shared" si="4"/>
        <v>0</v>
      </c>
      <c r="P21" s="42">
        <f t="shared" si="5"/>
        <v>0</v>
      </c>
    </row>
    <row r="22" spans="1:16" s="40" customFormat="1" ht="11.25">
      <c r="A22" s="47">
        <f t="shared" si="6"/>
        <v>8</v>
      </c>
      <c r="B22" s="43" t="s">
        <v>3</v>
      </c>
      <c r="C22" s="290" t="s">
        <v>261</v>
      </c>
      <c r="D22" s="270" t="s">
        <v>79</v>
      </c>
      <c r="E22" s="271">
        <v>5</v>
      </c>
      <c r="F22" s="46"/>
      <c r="G22" s="41"/>
      <c r="H22" s="42"/>
      <c r="I22" s="42"/>
      <c r="J22" s="42"/>
      <c r="K22" s="42">
        <f t="shared" si="0"/>
        <v>0</v>
      </c>
      <c r="L22" s="41">
        <f t="shared" si="1"/>
        <v>0</v>
      </c>
      <c r="M22" s="42">
        <f t="shared" si="2"/>
        <v>0</v>
      </c>
      <c r="N22" s="42">
        <f t="shared" si="3"/>
        <v>0</v>
      </c>
      <c r="O22" s="42">
        <f t="shared" si="4"/>
        <v>0</v>
      </c>
      <c r="P22" s="42">
        <f t="shared" si="5"/>
        <v>0</v>
      </c>
    </row>
    <row r="23" spans="1:16" s="40" customFormat="1" ht="11.25">
      <c r="A23" s="47">
        <f t="shared" si="6"/>
        <v>9</v>
      </c>
      <c r="B23" s="43" t="s">
        <v>3</v>
      </c>
      <c r="C23" s="290" t="s">
        <v>262</v>
      </c>
      <c r="D23" s="270" t="s">
        <v>79</v>
      </c>
      <c r="E23" s="271">
        <v>2</v>
      </c>
      <c r="F23" s="46"/>
      <c r="G23" s="41"/>
      <c r="H23" s="42"/>
      <c r="I23" s="42"/>
      <c r="J23" s="42"/>
      <c r="K23" s="42">
        <f aca="true" t="shared" si="7" ref="K23:K34">H23+I23+J23</f>
        <v>0</v>
      </c>
      <c r="L23" s="41">
        <f aca="true" t="shared" si="8" ref="L23:L34">ROUND(E23*F23,2)</f>
        <v>0</v>
      </c>
      <c r="M23" s="42">
        <f aca="true" t="shared" si="9" ref="M23:M34">ROUND(E23*H23,2)</f>
        <v>0</v>
      </c>
      <c r="N23" s="42">
        <f aca="true" t="shared" si="10" ref="N23:N34">ROUND(E23*I23,2)</f>
        <v>0</v>
      </c>
      <c r="O23" s="42">
        <f aca="true" t="shared" si="11" ref="O23:O34">ROUND(E23*J23,2)</f>
        <v>0</v>
      </c>
      <c r="P23" s="42">
        <f aca="true" t="shared" si="12" ref="P23:P34">O23+N23+M23</f>
        <v>0</v>
      </c>
    </row>
    <row r="24" spans="1:16" s="40" customFormat="1" ht="11.25">
      <c r="A24" s="47">
        <f t="shared" si="6"/>
        <v>10</v>
      </c>
      <c r="B24" s="43" t="s">
        <v>3</v>
      </c>
      <c r="C24" s="290" t="s">
        <v>136</v>
      </c>
      <c r="D24" s="270" t="s">
        <v>68</v>
      </c>
      <c r="E24" s="271">
        <v>40</v>
      </c>
      <c r="F24" s="46"/>
      <c r="G24" s="41"/>
      <c r="H24" s="42"/>
      <c r="I24" s="42"/>
      <c r="J24" s="42"/>
      <c r="K24" s="42">
        <f t="shared" si="7"/>
        <v>0</v>
      </c>
      <c r="L24" s="41">
        <f t="shared" si="8"/>
        <v>0</v>
      </c>
      <c r="M24" s="42">
        <f t="shared" si="9"/>
        <v>0</v>
      </c>
      <c r="N24" s="42">
        <f t="shared" si="10"/>
        <v>0</v>
      </c>
      <c r="O24" s="42">
        <f t="shared" si="11"/>
        <v>0</v>
      </c>
      <c r="P24" s="42">
        <f t="shared" si="12"/>
        <v>0</v>
      </c>
    </row>
    <row r="25" spans="1:16" s="40" customFormat="1" ht="11.25">
      <c r="A25" s="47">
        <f t="shared" si="6"/>
        <v>11</v>
      </c>
      <c r="B25" s="43" t="s">
        <v>3</v>
      </c>
      <c r="C25" s="290" t="s">
        <v>135</v>
      </c>
      <c r="D25" s="270" t="s">
        <v>68</v>
      </c>
      <c r="E25" s="271">
        <v>38</v>
      </c>
      <c r="F25" s="46"/>
      <c r="G25" s="41"/>
      <c r="H25" s="42"/>
      <c r="I25" s="42"/>
      <c r="J25" s="42"/>
      <c r="K25" s="42">
        <f t="shared" si="7"/>
        <v>0</v>
      </c>
      <c r="L25" s="41">
        <f t="shared" si="8"/>
        <v>0</v>
      </c>
      <c r="M25" s="42">
        <f t="shared" si="9"/>
        <v>0</v>
      </c>
      <c r="N25" s="42">
        <f t="shared" si="10"/>
        <v>0</v>
      </c>
      <c r="O25" s="42">
        <f t="shared" si="11"/>
        <v>0</v>
      </c>
      <c r="P25" s="42">
        <f t="shared" si="12"/>
        <v>0</v>
      </c>
    </row>
    <row r="26" spans="1:16" s="40" customFormat="1" ht="11.25">
      <c r="A26" s="47">
        <f t="shared" si="6"/>
        <v>12</v>
      </c>
      <c r="B26" s="43" t="s">
        <v>3</v>
      </c>
      <c r="C26" s="290" t="s">
        <v>263</v>
      </c>
      <c r="D26" s="270" t="s">
        <v>68</v>
      </c>
      <c r="E26" s="271">
        <v>30</v>
      </c>
      <c r="F26" s="46"/>
      <c r="G26" s="41"/>
      <c r="H26" s="42"/>
      <c r="I26" s="42"/>
      <c r="J26" s="42"/>
      <c r="K26" s="42">
        <f t="shared" si="7"/>
        <v>0</v>
      </c>
      <c r="L26" s="41">
        <f t="shared" si="8"/>
        <v>0</v>
      </c>
      <c r="M26" s="42">
        <f t="shared" si="9"/>
        <v>0</v>
      </c>
      <c r="N26" s="42">
        <f t="shared" si="10"/>
        <v>0</v>
      </c>
      <c r="O26" s="42">
        <f t="shared" si="11"/>
        <v>0</v>
      </c>
      <c r="P26" s="42">
        <f t="shared" si="12"/>
        <v>0</v>
      </c>
    </row>
    <row r="27" spans="1:16" s="40" customFormat="1" ht="11.25">
      <c r="A27" s="47">
        <f t="shared" si="6"/>
        <v>13</v>
      </c>
      <c r="B27" s="43" t="s">
        <v>3</v>
      </c>
      <c r="C27" s="290" t="s">
        <v>264</v>
      </c>
      <c r="D27" s="270" t="s">
        <v>68</v>
      </c>
      <c r="E27" s="271">
        <v>3</v>
      </c>
      <c r="F27" s="46"/>
      <c r="G27" s="41"/>
      <c r="H27" s="42"/>
      <c r="I27" s="42"/>
      <c r="J27" s="42"/>
      <c r="K27" s="42">
        <f t="shared" si="7"/>
        <v>0</v>
      </c>
      <c r="L27" s="41">
        <f t="shared" si="8"/>
        <v>0</v>
      </c>
      <c r="M27" s="42">
        <f t="shared" si="9"/>
        <v>0</v>
      </c>
      <c r="N27" s="42">
        <f t="shared" si="10"/>
        <v>0</v>
      </c>
      <c r="O27" s="42">
        <f t="shared" si="11"/>
        <v>0</v>
      </c>
      <c r="P27" s="42">
        <f t="shared" si="12"/>
        <v>0</v>
      </c>
    </row>
    <row r="28" spans="1:16" s="40" customFormat="1" ht="22.5">
      <c r="A28" s="47">
        <f t="shared" si="6"/>
        <v>14</v>
      </c>
      <c r="B28" s="43" t="s">
        <v>3</v>
      </c>
      <c r="C28" s="290" t="s">
        <v>265</v>
      </c>
      <c r="D28" s="270" t="s">
        <v>79</v>
      </c>
      <c r="E28" s="271">
        <v>5</v>
      </c>
      <c r="F28" s="46"/>
      <c r="G28" s="41"/>
      <c r="H28" s="42"/>
      <c r="I28" s="42"/>
      <c r="J28" s="42"/>
      <c r="K28" s="42">
        <f t="shared" si="7"/>
        <v>0</v>
      </c>
      <c r="L28" s="41">
        <f t="shared" si="8"/>
        <v>0</v>
      </c>
      <c r="M28" s="42">
        <f t="shared" si="9"/>
        <v>0</v>
      </c>
      <c r="N28" s="42">
        <f t="shared" si="10"/>
        <v>0</v>
      </c>
      <c r="O28" s="42">
        <f t="shared" si="11"/>
        <v>0</v>
      </c>
      <c r="P28" s="42">
        <f t="shared" si="12"/>
        <v>0</v>
      </c>
    </row>
    <row r="29" spans="1:16" s="40" customFormat="1" ht="22.5">
      <c r="A29" s="47">
        <f t="shared" si="6"/>
        <v>15</v>
      </c>
      <c r="B29" s="43" t="s">
        <v>3</v>
      </c>
      <c r="C29" s="290" t="s">
        <v>266</v>
      </c>
      <c r="D29" s="270" t="s">
        <v>79</v>
      </c>
      <c r="E29" s="271">
        <v>3</v>
      </c>
      <c r="F29" s="46"/>
      <c r="G29" s="41"/>
      <c r="H29" s="42"/>
      <c r="I29" s="42"/>
      <c r="J29" s="42"/>
      <c r="K29" s="42">
        <f t="shared" si="7"/>
        <v>0</v>
      </c>
      <c r="L29" s="41">
        <f t="shared" si="8"/>
        <v>0</v>
      </c>
      <c r="M29" s="42">
        <f t="shared" si="9"/>
        <v>0</v>
      </c>
      <c r="N29" s="42">
        <f t="shared" si="10"/>
        <v>0</v>
      </c>
      <c r="O29" s="42">
        <f t="shared" si="11"/>
        <v>0</v>
      </c>
      <c r="P29" s="42">
        <f t="shared" si="12"/>
        <v>0</v>
      </c>
    </row>
    <row r="30" spans="1:16" s="40" customFormat="1" ht="22.5">
      <c r="A30" s="47">
        <f t="shared" si="6"/>
        <v>16</v>
      </c>
      <c r="B30" s="43" t="s">
        <v>3</v>
      </c>
      <c r="C30" s="290" t="s">
        <v>267</v>
      </c>
      <c r="D30" s="270" t="s">
        <v>79</v>
      </c>
      <c r="E30" s="271">
        <v>1</v>
      </c>
      <c r="F30" s="46"/>
      <c r="G30" s="41"/>
      <c r="H30" s="42"/>
      <c r="I30" s="42"/>
      <c r="J30" s="42"/>
      <c r="K30" s="42">
        <f t="shared" si="7"/>
        <v>0</v>
      </c>
      <c r="L30" s="41">
        <f t="shared" si="8"/>
        <v>0</v>
      </c>
      <c r="M30" s="42">
        <f t="shared" si="9"/>
        <v>0</v>
      </c>
      <c r="N30" s="42">
        <f t="shared" si="10"/>
        <v>0</v>
      </c>
      <c r="O30" s="42">
        <f t="shared" si="11"/>
        <v>0</v>
      </c>
      <c r="P30" s="42">
        <f t="shared" si="12"/>
        <v>0</v>
      </c>
    </row>
    <row r="31" spans="1:16" s="40" customFormat="1" ht="11.25">
      <c r="A31" s="47">
        <f t="shared" si="6"/>
        <v>17</v>
      </c>
      <c r="B31" s="43" t="s">
        <v>3</v>
      </c>
      <c r="C31" s="290" t="s">
        <v>139</v>
      </c>
      <c r="D31" s="270" t="s">
        <v>137</v>
      </c>
      <c r="E31" s="271">
        <v>5</v>
      </c>
      <c r="F31" s="46"/>
      <c r="G31" s="41"/>
      <c r="H31" s="42"/>
      <c r="I31" s="42"/>
      <c r="J31" s="42"/>
      <c r="K31" s="42">
        <f t="shared" si="7"/>
        <v>0</v>
      </c>
      <c r="L31" s="41">
        <f t="shared" si="8"/>
        <v>0</v>
      </c>
      <c r="M31" s="42">
        <f t="shared" si="9"/>
        <v>0</v>
      </c>
      <c r="N31" s="42">
        <f t="shared" si="10"/>
        <v>0</v>
      </c>
      <c r="O31" s="42">
        <f t="shared" si="11"/>
        <v>0</v>
      </c>
      <c r="P31" s="42">
        <f t="shared" si="12"/>
        <v>0</v>
      </c>
    </row>
    <row r="32" spans="1:16" s="40" customFormat="1" ht="11.25">
      <c r="A32" s="47">
        <f t="shared" si="6"/>
        <v>18</v>
      </c>
      <c r="B32" s="43" t="s">
        <v>3</v>
      </c>
      <c r="C32" s="290" t="s">
        <v>138</v>
      </c>
      <c r="D32" s="270" t="s">
        <v>137</v>
      </c>
      <c r="E32" s="271">
        <v>9</v>
      </c>
      <c r="F32" s="46"/>
      <c r="G32" s="41"/>
      <c r="H32" s="42"/>
      <c r="I32" s="42"/>
      <c r="J32" s="42"/>
      <c r="K32" s="42">
        <f t="shared" si="7"/>
        <v>0</v>
      </c>
      <c r="L32" s="41">
        <f t="shared" si="8"/>
        <v>0</v>
      </c>
      <c r="M32" s="42">
        <f t="shared" si="9"/>
        <v>0</v>
      </c>
      <c r="N32" s="42">
        <f t="shared" si="10"/>
        <v>0</v>
      </c>
      <c r="O32" s="42">
        <f t="shared" si="11"/>
        <v>0</v>
      </c>
      <c r="P32" s="42">
        <f t="shared" si="12"/>
        <v>0</v>
      </c>
    </row>
    <row r="33" spans="1:16" s="40" customFormat="1" ht="11.25">
      <c r="A33" s="47">
        <f t="shared" si="6"/>
        <v>19</v>
      </c>
      <c r="B33" s="43" t="s">
        <v>3</v>
      </c>
      <c r="C33" s="290" t="s">
        <v>140</v>
      </c>
      <c r="D33" s="270" t="s">
        <v>109</v>
      </c>
      <c r="E33" s="271">
        <v>1</v>
      </c>
      <c r="F33" s="46"/>
      <c r="G33" s="41"/>
      <c r="H33" s="42"/>
      <c r="I33" s="42"/>
      <c r="J33" s="42"/>
      <c r="K33" s="42">
        <f t="shared" si="7"/>
        <v>0</v>
      </c>
      <c r="L33" s="41">
        <f t="shared" si="8"/>
        <v>0</v>
      </c>
      <c r="M33" s="42">
        <f t="shared" si="9"/>
        <v>0</v>
      </c>
      <c r="N33" s="42">
        <f t="shared" si="10"/>
        <v>0</v>
      </c>
      <c r="O33" s="42">
        <f t="shared" si="11"/>
        <v>0</v>
      </c>
      <c r="P33" s="42">
        <f t="shared" si="12"/>
        <v>0</v>
      </c>
    </row>
    <row r="34" spans="1:16" s="40" customFormat="1" ht="11.25">
      <c r="A34" s="47">
        <f t="shared" si="6"/>
        <v>20</v>
      </c>
      <c r="B34" s="43" t="s">
        <v>3</v>
      </c>
      <c r="C34" s="290" t="s">
        <v>268</v>
      </c>
      <c r="D34" s="270" t="s">
        <v>55</v>
      </c>
      <c r="E34" s="271">
        <v>1</v>
      </c>
      <c r="F34" s="46"/>
      <c r="G34" s="41"/>
      <c r="H34" s="42"/>
      <c r="I34" s="42"/>
      <c r="J34" s="42"/>
      <c r="K34" s="42">
        <f t="shared" si="7"/>
        <v>0</v>
      </c>
      <c r="L34" s="41">
        <f t="shared" si="8"/>
        <v>0</v>
      </c>
      <c r="M34" s="42">
        <f t="shared" si="9"/>
        <v>0</v>
      </c>
      <c r="N34" s="42">
        <f t="shared" si="10"/>
        <v>0</v>
      </c>
      <c r="O34" s="42">
        <f t="shared" si="11"/>
        <v>0</v>
      </c>
      <c r="P34" s="42">
        <f t="shared" si="12"/>
        <v>0</v>
      </c>
    </row>
    <row r="35" spans="1:16" s="40" customFormat="1" ht="12" thickBot="1">
      <c r="A35" s="47"/>
      <c r="B35" s="43"/>
      <c r="C35" s="269"/>
      <c r="D35" s="270"/>
      <c r="E35" s="271"/>
      <c r="F35" s="46"/>
      <c r="G35" s="41"/>
      <c r="H35" s="42"/>
      <c r="I35" s="42"/>
      <c r="J35" s="42"/>
      <c r="K35" s="42"/>
      <c r="L35" s="41"/>
      <c r="M35" s="42"/>
      <c r="N35" s="42"/>
      <c r="O35" s="42"/>
      <c r="P35" s="42"/>
    </row>
    <row r="36" spans="1:16" s="21" customFormat="1" ht="10.5">
      <c r="A36" s="110"/>
      <c r="B36" s="111"/>
      <c r="C36" s="112" t="s">
        <v>39</v>
      </c>
      <c r="D36" s="113"/>
      <c r="E36" s="114"/>
      <c r="F36" s="115"/>
      <c r="G36" s="115"/>
      <c r="H36" s="115"/>
      <c r="I36" s="115"/>
      <c r="J36" s="115"/>
      <c r="K36" s="115"/>
      <c r="L36" s="116">
        <f>SUM(L15:L35)</f>
        <v>0</v>
      </c>
      <c r="M36" s="116">
        <f>SUM(M15:M35)</f>
        <v>0</v>
      </c>
      <c r="N36" s="116">
        <f>SUM(N15:N35)</f>
        <v>0</v>
      </c>
      <c r="O36" s="116">
        <f>SUM(O15:O35)</f>
        <v>0</v>
      </c>
      <c r="P36" s="116">
        <f>SUM(P15:P35)</f>
        <v>0</v>
      </c>
    </row>
    <row r="37" spans="8:16" ht="11.25">
      <c r="H37" s="1"/>
      <c r="I37" s="1"/>
      <c r="J37" s="31"/>
      <c r="K37" s="31" t="s">
        <v>40</v>
      </c>
      <c r="L37" s="32">
        <v>0</v>
      </c>
      <c r="M37" s="33"/>
      <c r="N37" s="33">
        <f>ROUND(N36*L37,2)</f>
        <v>0</v>
      </c>
      <c r="O37" s="33"/>
      <c r="P37" s="34">
        <f>N37</f>
        <v>0</v>
      </c>
    </row>
    <row r="38" spans="1:16" ht="11.25">
      <c r="A38" s="437"/>
      <c r="B38" s="437"/>
      <c r="C38" s="437"/>
      <c r="J38" s="35"/>
      <c r="K38" s="35"/>
      <c r="L38" s="35" t="s">
        <v>122</v>
      </c>
      <c r="M38" s="36">
        <f>M37+M36</f>
        <v>0</v>
      </c>
      <c r="N38" s="36">
        <f>N37+N36</f>
        <v>0</v>
      </c>
      <c r="O38" s="36">
        <f>O37+O36</f>
        <v>0</v>
      </c>
      <c r="P38" s="36">
        <f>P37+P36</f>
        <v>0</v>
      </c>
    </row>
    <row r="39" spans="1:16" s="140" customFormat="1" ht="12.75">
      <c r="A39" s="235"/>
      <c r="B39" s="235"/>
      <c r="C39" s="149"/>
      <c r="D39" s="150"/>
      <c r="E39" s="151"/>
      <c r="F39" s="150"/>
      <c r="G39" s="150"/>
      <c r="H39" s="150"/>
      <c r="I39" s="150"/>
      <c r="J39" s="150"/>
      <c r="K39" s="150"/>
      <c r="L39" s="150"/>
      <c r="M39" s="150"/>
      <c r="N39" s="158"/>
      <c r="O39" s="158"/>
      <c r="P39" s="267"/>
    </row>
    <row r="40" spans="1:16" s="140" customFormat="1" ht="22.5" customHeight="1" hidden="1">
      <c r="A40" s="235"/>
      <c r="B40" s="235"/>
      <c r="C40" s="149"/>
      <c r="D40" s="242"/>
      <c r="E40" s="151"/>
      <c r="F40" s="150"/>
      <c r="G40" s="150"/>
      <c r="H40" s="150"/>
      <c r="I40" s="150"/>
      <c r="J40" s="150"/>
      <c r="K40" s="150"/>
      <c r="L40" s="150"/>
      <c r="M40" s="150"/>
      <c r="N40" s="158"/>
      <c r="O40" s="158"/>
      <c r="P40" s="158"/>
    </row>
    <row r="41" spans="1:8" s="123" customFormat="1" ht="12.75" hidden="1">
      <c r="A41" s="243"/>
      <c r="B41" s="244"/>
      <c r="C41" s="243"/>
      <c r="D41" s="243"/>
      <c r="E41" s="245"/>
      <c r="F41" s="246"/>
      <c r="G41" s="246"/>
      <c r="H41" s="246"/>
    </row>
    <row r="42" spans="1:3" s="123" customFormat="1" ht="12.75" hidden="1">
      <c r="A42" s="247"/>
      <c r="B42" s="248"/>
      <c r="C42" s="249"/>
    </row>
    <row r="43" spans="2:14" s="123" customFormat="1" ht="12.75">
      <c r="B43" s="249" t="s">
        <v>41</v>
      </c>
      <c r="C43" s="250"/>
      <c r="D43" s="246"/>
      <c r="E43" s="251"/>
      <c r="H43" s="123" t="s">
        <v>42</v>
      </c>
      <c r="I43" s="252"/>
      <c r="J43" s="252"/>
      <c r="K43" s="252"/>
      <c r="L43" s="252"/>
      <c r="M43" s="252"/>
      <c r="N43" s="179"/>
    </row>
    <row r="44" spans="3:14" s="123" customFormat="1" ht="12.75">
      <c r="C44" s="246" t="s">
        <v>43</v>
      </c>
      <c r="D44" s="253"/>
      <c r="K44" s="246" t="s">
        <v>43</v>
      </c>
      <c r="N44" s="179"/>
    </row>
    <row r="45" spans="1:16" s="140" customFormat="1" ht="12.75">
      <c r="A45" s="235"/>
      <c r="B45" s="235"/>
      <c r="C45" s="149"/>
      <c r="D45" s="150"/>
      <c r="E45" s="151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</row>
    <row r="46" spans="1:16" s="140" customFormat="1" ht="12.75">
      <c r="A46" s="235"/>
      <c r="B46" s="235"/>
      <c r="C46" s="149"/>
      <c r="D46" s="150"/>
      <c r="E46" s="151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</row>
    <row r="47" spans="1:16" s="140" customFormat="1" ht="12.75">
      <c r="A47" s="235"/>
      <c r="B47" s="235"/>
      <c r="C47" s="149"/>
      <c r="D47" s="150"/>
      <c r="E47" s="151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268"/>
    </row>
  </sheetData>
  <sheetProtection/>
  <mergeCells count="10">
    <mergeCell ref="A38:C38"/>
    <mergeCell ref="A1:P1"/>
    <mergeCell ref="A2:P2"/>
    <mergeCell ref="A11:A13"/>
    <mergeCell ref="B11:B13"/>
    <mergeCell ref="C11:C13"/>
    <mergeCell ref="D11:D13"/>
    <mergeCell ref="E11:E13"/>
    <mergeCell ref="F11:K12"/>
    <mergeCell ref="L11:P12"/>
  </mergeCells>
  <printOptions horizontalCentered="1"/>
  <pageMargins left="0.1968503937007874" right="0.1968503937007874" top="0.9055118110236221" bottom="0.1968503937007874" header="0.37" footer="0.1968503937007874"/>
  <pageSetup horizontalDpi="600" verticalDpi="600" orientation="landscape" paperSize="9" scale="95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40"/>
  <sheetViews>
    <sheetView zoomScale="110" zoomScaleNormal="110" zoomScalePageLayoutView="0" workbookViewId="0" topLeftCell="A1">
      <selection activeCell="A8" sqref="A8"/>
    </sheetView>
  </sheetViews>
  <sheetFormatPr defaultColWidth="9.140625" defaultRowHeight="12.75"/>
  <cols>
    <col min="1" max="1" width="3.57421875" style="30" customWidth="1"/>
    <col min="2" max="2" width="8.28125" style="30" customWidth="1"/>
    <col min="3" max="3" width="59.140625" style="12" customWidth="1"/>
    <col min="4" max="4" width="7.421875" style="13" customWidth="1"/>
    <col min="5" max="5" width="8.140625" style="14" customWidth="1"/>
    <col min="6" max="6" width="6.57421875" style="13" customWidth="1"/>
    <col min="7" max="7" width="7.7109375" style="13" customWidth="1"/>
    <col min="8" max="8" width="7.421875" style="13" customWidth="1"/>
    <col min="9" max="10" width="7.7109375" style="13" customWidth="1"/>
    <col min="11" max="11" width="7.28125" style="13" customWidth="1"/>
    <col min="12" max="13" width="7.421875" style="13" customWidth="1"/>
    <col min="14" max="14" width="7.140625" style="13" customWidth="1"/>
    <col min="15" max="15" width="6.57421875" style="13" customWidth="1"/>
    <col min="16" max="16" width="7.421875" style="13" customWidth="1"/>
    <col min="17" max="16384" width="9.140625" style="2" customWidth="1"/>
  </cols>
  <sheetData>
    <row r="1" spans="1:16" ht="11.25">
      <c r="A1" s="438" t="s">
        <v>58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</row>
    <row r="2" spans="1:16" ht="11.25">
      <c r="A2" s="439" t="s">
        <v>85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spans="1:16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7" customFormat="1" ht="11.25">
      <c r="A4" s="7" t="str">
        <f>'Kopsavilkums_Nr.1'!A5</f>
        <v>Būves nosaukums: Ainažu kultūras nams</v>
      </c>
      <c r="B4" s="4"/>
      <c r="C4" s="4"/>
      <c r="D4" s="4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7" customFormat="1" ht="11.25">
      <c r="A5" s="7" t="str">
        <f>'Kopsavilkums_Nr.1'!A6</f>
        <v>Objekta nosaukums: Ainažu kultūras nams</v>
      </c>
      <c r="E5" s="8"/>
      <c r="F5" s="8"/>
      <c r="G5" s="8"/>
      <c r="H5" s="8"/>
      <c r="I5" s="8"/>
      <c r="J5" s="8"/>
      <c r="K5" s="6"/>
      <c r="L5" s="6"/>
      <c r="M5" s="6"/>
      <c r="N5" s="6"/>
      <c r="O5" s="6"/>
      <c r="P5" s="6"/>
    </row>
    <row r="6" spans="1:16" s="7" customFormat="1" ht="11.25">
      <c r="A6" s="7" t="str">
        <f>'EL sadaļa'!A6</f>
        <v>Objekta adrese: Valdemāra iela 50, Ainaži, Salacgrīvas nov.</v>
      </c>
      <c r="E6" s="8"/>
      <c r="F6" s="8"/>
      <c r="G6" s="8"/>
      <c r="H6" s="8"/>
      <c r="I6" s="8"/>
      <c r="J6" s="8"/>
      <c r="K6" s="6"/>
      <c r="L6" s="6"/>
      <c r="M6" s="6"/>
      <c r="N6" s="6"/>
      <c r="O6" s="6"/>
      <c r="P6" s="6"/>
    </row>
    <row r="7" spans="1:16" s="10" customFormat="1" ht="11.25">
      <c r="A7" s="10" t="s">
        <v>413</v>
      </c>
      <c r="H7" s="1"/>
      <c r="I7" s="1"/>
      <c r="J7" s="1"/>
      <c r="K7" s="1"/>
      <c r="L7" s="1"/>
      <c r="M7" s="1"/>
      <c r="N7" s="1"/>
      <c r="O7" s="1"/>
      <c r="P7" s="1"/>
    </row>
    <row r="8" spans="1:16" ht="11.25">
      <c r="A8" s="11"/>
      <c r="B8" s="11"/>
      <c r="F8" s="15"/>
      <c r="K8" s="1"/>
      <c r="L8" s="9" t="s">
        <v>121</v>
      </c>
      <c r="M8" s="1"/>
      <c r="N8" s="16">
        <f>P31</f>
        <v>0</v>
      </c>
      <c r="O8" s="2"/>
      <c r="P8" s="1"/>
    </row>
    <row r="9" spans="1:16" ht="11.25">
      <c r="A9" s="11"/>
      <c r="B9" s="11"/>
      <c r="F9" s="15"/>
      <c r="L9" s="49" t="str">
        <f>'Kopsavilkums_Nr.1'!E11</f>
        <v>Tāme sastādīta: </v>
      </c>
      <c r="M9" s="17"/>
      <c r="N9" s="16"/>
      <c r="O9" s="17"/>
      <c r="P9" s="17"/>
    </row>
    <row r="10" spans="1:15" ht="11.25" hidden="1">
      <c r="A10" s="18"/>
      <c r="B10" s="18"/>
      <c r="C10" s="19"/>
      <c r="L10" s="1"/>
      <c r="M10" s="1"/>
      <c r="N10" s="1"/>
      <c r="O10" s="1"/>
    </row>
    <row r="11" spans="1:16" s="10" customFormat="1" ht="3" customHeight="1">
      <c r="A11" s="455" t="s">
        <v>31</v>
      </c>
      <c r="B11" s="455" t="s">
        <v>22</v>
      </c>
      <c r="C11" s="456" t="s">
        <v>23</v>
      </c>
      <c r="D11" s="457" t="s">
        <v>32</v>
      </c>
      <c r="E11" s="458" t="s">
        <v>33</v>
      </c>
      <c r="F11" s="417" t="s">
        <v>24</v>
      </c>
      <c r="G11" s="417"/>
      <c r="H11" s="417"/>
      <c r="I11" s="417"/>
      <c r="J11" s="417"/>
      <c r="K11" s="417"/>
      <c r="L11" s="417" t="s">
        <v>25</v>
      </c>
      <c r="M11" s="417"/>
      <c r="N11" s="417"/>
      <c r="O11" s="417"/>
      <c r="P11" s="417"/>
    </row>
    <row r="12" spans="1:16" s="10" customFormat="1" ht="6.75" customHeight="1">
      <c r="A12" s="455"/>
      <c r="B12" s="455"/>
      <c r="C12" s="456"/>
      <c r="D12" s="457"/>
      <c r="E12" s="458"/>
      <c r="F12" s="417"/>
      <c r="G12" s="417"/>
      <c r="H12" s="417"/>
      <c r="I12" s="417"/>
      <c r="J12" s="417"/>
      <c r="K12" s="417"/>
      <c r="L12" s="417" t="s">
        <v>34</v>
      </c>
      <c r="M12" s="417"/>
      <c r="N12" s="417" t="s">
        <v>35</v>
      </c>
      <c r="O12" s="417"/>
      <c r="P12" s="417" t="s">
        <v>36</v>
      </c>
    </row>
    <row r="13" spans="1:16" s="10" customFormat="1" ht="48.75" customHeight="1">
      <c r="A13" s="455"/>
      <c r="B13" s="455"/>
      <c r="C13" s="456"/>
      <c r="D13" s="457"/>
      <c r="E13" s="458"/>
      <c r="F13" s="279" t="s">
        <v>37</v>
      </c>
      <c r="G13" s="279" t="s">
        <v>114</v>
      </c>
      <c r="H13" s="279" t="s">
        <v>115</v>
      </c>
      <c r="I13" s="279" t="s">
        <v>116</v>
      </c>
      <c r="J13" s="279" t="s">
        <v>117</v>
      </c>
      <c r="K13" s="279" t="s">
        <v>118</v>
      </c>
      <c r="L13" s="279" t="s">
        <v>38</v>
      </c>
      <c r="M13" s="279" t="s">
        <v>115</v>
      </c>
      <c r="N13" s="279" t="s">
        <v>119</v>
      </c>
      <c r="O13" s="279" t="s">
        <v>117</v>
      </c>
      <c r="P13" s="279" t="s">
        <v>120</v>
      </c>
    </row>
    <row r="14" spans="1:16" s="40" customFormat="1" ht="12" customHeight="1">
      <c r="A14" s="308"/>
      <c r="B14" s="257"/>
      <c r="C14" s="309"/>
      <c r="D14" s="310"/>
      <c r="E14" s="311"/>
      <c r="F14" s="312"/>
      <c r="G14" s="282"/>
      <c r="H14" s="313"/>
      <c r="I14" s="313"/>
      <c r="J14" s="313"/>
      <c r="K14" s="313"/>
      <c r="L14" s="282"/>
      <c r="M14" s="313"/>
      <c r="N14" s="313"/>
      <c r="O14" s="313"/>
      <c r="P14" s="314"/>
    </row>
    <row r="15" spans="1:16" s="40" customFormat="1" ht="11.25">
      <c r="A15" s="75"/>
      <c r="B15" s="43"/>
      <c r="C15" s="109" t="s">
        <v>211</v>
      </c>
      <c r="D15" s="44"/>
      <c r="E15" s="45"/>
      <c r="F15" s="46"/>
      <c r="G15" s="41"/>
      <c r="H15" s="42"/>
      <c r="I15" s="42"/>
      <c r="J15" s="42"/>
      <c r="K15" s="42"/>
      <c r="L15" s="41"/>
      <c r="M15" s="42"/>
      <c r="N15" s="42"/>
      <c r="O15" s="42"/>
      <c r="P15" s="76"/>
    </row>
    <row r="16" spans="1:16" s="40" customFormat="1" ht="11.25">
      <c r="A16" s="75">
        <v>1</v>
      </c>
      <c r="B16" s="43" t="s">
        <v>0</v>
      </c>
      <c r="C16" s="288" t="s">
        <v>397</v>
      </c>
      <c r="D16" s="44" t="s">
        <v>68</v>
      </c>
      <c r="E16" s="45">
        <v>13</v>
      </c>
      <c r="F16" s="46"/>
      <c r="G16" s="41"/>
      <c r="H16" s="42"/>
      <c r="I16" s="42"/>
      <c r="J16" s="42"/>
      <c r="K16" s="42">
        <f aca="true" t="shared" si="0" ref="K16:K26">H16+I16+J16</f>
        <v>0</v>
      </c>
      <c r="L16" s="41">
        <f aca="true" t="shared" si="1" ref="L16:L26">ROUND(E16*F16,2)</f>
        <v>0</v>
      </c>
      <c r="M16" s="42">
        <f aca="true" t="shared" si="2" ref="M16:M26">ROUND(E16*H16,2)</f>
        <v>0</v>
      </c>
      <c r="N16" s="42">
        <f aca="true" t="shared" si="3" ref="N16:N26">ROUND(E16*I16,2)</f>
        <v>0</v>
      </c>
      <c r="O16" s="42">
        <f aca="true" t="shared" si="4" ref="O16:O26">ROUND(E16*J16,2)</f>
        <v>0</v>
      </c>
      <c r="P16" s="76">
        <f aca="true" t="shared" si="5" ref="P16:P26">O16+N16+M16</f>
        <v>0</v>
      </c>
    </row>
    <row r="17" spans="1:16" s="40" customFormat="1" ht="11.25">
      <c r="A17" s="75">
        <f>A16+1</f>
        <v>2</v>
      </c>
      <c r="B17" s="43" t="s">
        <v>0</v>
      </c>
      <c r="C17" s="108" t="s">
        <v>212</v>
      </c>
      <c r="D17" s="44" t="s">
        <v>68</v>
      </c>
      <c r="E17" s="45">
        <v>13</v>
      </c>
      <c r="F17" s="46"/>
      <c r="G17" s="41"/>
      <c r="H17" s="42"/>
      <c r="I17" s="42"/>
      <c r="J17" s="42"/>
      <c r="K17" s="42">
        <f t="shared" si="0"/>
        <v>0</v>
      </c>
      <c r="L17" s="41">
        <f t="shared" si="1"/>
        <v>0</v>
      </c>
      <c r="M17" s="42">
        <f t="shared" si="2"/>
        <v>0</v>
      </c>
      <c r="N17" s="42">
        <f t="shared" si="3"/>
        <v>0</v>
      </c>
      <c r="O17" s="42">
        <f t="shared" si="4"/>
        <v>0</v>
      </c>
      <c r="P17" s="76">
        <f t="shared" si="5"/>
        <v>0</v>
      </c>
    </row>
    <row r="18" spans="1:16" s="40" customFormat="1" ht="11.25">
      <c r="A18" s="75">
        <f aca="true" t="shared" si="6" ref="A18:A26">A17+1</f>
        <v>3</v>
      </c>
      <c r="B18" s="43" t="s">
        <v>0</v>
      </c>
      <c r="C18" s="288" t="s">
        <v>249</v>
      </c>
      <c r="D18" s="44" t="s">
        <v>137</v>
      </c>
      <c r="E18" s="45">
        <v>1</v>
      </c>
      <c r="F18" s="46"/>
      <c r="G18" s="41"/>
      <c r="H18" s="42"/>
      <c r="I18" s="42"/>
      <c r="J18" s="42"/>
      <c r="K18" s="42">
        <f t="shared" si="0"/>
        <v>0</v>
      </c>
      <c r="L18" s="41">
        <f t="shared" si="1"/>
        <v>0</v>
      </c>
      <c r="M18" s="42">
        <f t="shared" si="2"/>
        <v>0</v>
      </c>
      <c r="N18" s="42">
        <f t="shared" si="3"/>
        <v>0</v>
      </c>
      <c r="O18" s="42">
        <f t="shared" si="4"/>
        <v>0</v>
      </c>
      <c r="P18" s="76">
        <f t="shared" si="5"/>
        <v>0</v>
      </c>
    </row>
    <row r="19" spans="1:16" s="40" customFormat="1" ht="11.25">
      <c r="A19" s="75">
        <f t="shared" si="6"/>
        <v>4</v>
      </c>
      <c r="B19" s="43" t="s">
        <v>0</v>
      </c>
      <c r="C19" s="108" t="s">
        <v>213</v>
      </c>
      <c r="D19" s="44" t="s">
        <v>110</v>
      </c>
      <c r="E19" s="45">
        <v>1</v>
      </c>
      <c r="F19" s="46"/>
      <c r="G19" s="41"/>
      <c r="H19" s="42"/>
      <c r="I19" s="42"/>
      <c r="J19" s="42"/>
      <c r="K19" s="42">
        <f t="shared" si="0"/>
        <v>0</v>
      </c>
      <c r="L19" s="41">
        <f t="shared" si="1"/>
        <v>0</v>
      </c>
      <c r="M19" s="42">
        <f t="shared" si="2"/>
        <v>0</v>
      </c>
      <c r="N19" s="42">
        <f t="shared" si="3"/>
        <v>0</v>
      </c>
      <c r="O19" s="42">
        <f t="shared" si="4"/>
        <v>0</v>
      </c>
      <c r="P19" s="76">
        <f t="shared" si="5"/>
        <v>0</v>
      </c>
    </row>
    <row r="20" spans="1:16" s="40" customFormat="1" ht="11.25">
      <c r="A20" s="75">
        <f t="shared" si="6"/>
        <v>5</v>
      </c>
      <c r="B20" s="43" t="s">
        <v>0</v>
      </c>
      <c r="C20" s="108" t="s">
        <v>214</v>
      </c>
      <c r="D20" s="44" t="s">
        <v>137</v>
      </c>
      <c r="E20" s="45">
        <v>1</v>
      </c>
      <c r="F20" s="46"/>
      <c r="G20" s="41"/>
      <c r="H20" s="42"/>
      <c r="I20" s="42"/>
      <c r="J20" s="42"/>
      <c r="K20" s="42">
        <f t="shared" si="0"/>
        <v>0</v>
      </c>
      <c r="L20" s="41">
        <f t="shared" si="1"/>
        <v>0</v>
      </c>
      <c r="M20" s="42">
        <f t="shared" si="2"/>
        <v>0</v>
      </c>
      <c r="N20" s="42">
        <f t="shared" si="3"/>
        <v>0</v>
      </c>
      <c r="O20" s="42">
        <f t="shared" si="4"/>
        <v>0</v>
      </c>
      <c r="P20" s="76">
        <f t="shared" si="5"/>
        <v>0</v>
      </c>
    </row>
    <row r="21" spans="1:16" s="40" customFormat="1" ht="11.25">
      <c r="A21" s="75">
        <f t="shared" si="6"/>
        <v>6</v>
      </c>
      <c r="B21" s="43"/>
      <c r="C21" s="109" t="s">
        <v>215</v>
      </c>
      <c r="D21" s="44"/>
      <c r="E21" s="45"/>
      <c r="F21" s="46"/>
      <c r="G21" s="41"/>
      <c r="H21" s="42"/>
      <c r="I21" s="42"/>
      <c r="J21" s="42"/>
      <c r="K21" s="42"/>
      <c r="L21" s="41"/>
      <c r="M21" s="42"/>
      <c r="N21" s="42"/>
      <c r="O21" s="42"/>
      <c r="P21" s="76"/>
    </row>
    <row r="22" spans="1:16" s="40" customFormat="1" ht="11.25">
      <c r="A22" s="75">
        <f t="shared" si="6"/>
        <v>7</v>
      </c>
      <c r="B22" s="43" t="s">
        <v>1</v>
      </c>
      <c r="C22" s="288" t="s">
        <v>398</v>
      </c>
      <c r="D22" s="44" t="s">
        <v>68</v>
      </c>
      <c r="E22" s="45">
        <v>22</v>
      </c>
      <c r="F22" s="46"/>
      <c r="G22" s="41"/>
      <c r="H22" s="42"/>
      <c r="I22" s="42"/>
      <c r="J22" s="42"/>
      <c r="K22" s="42">
        <f t="shared" si="0"/>
        <v>0</v>
      </c>
      <c r="L22" s="41">
        <f t="shared" si="1"/>
        <v>0</v>
      </c>
      <c r="M22" s="42">
        <f t="shared" si="2"/>
        <v>0</v>
      </c>
      <c r="N22" s="42">
        <f t="shared" si="3"/>
        <v>0</v>
      </c>
      <c r="O22" s="42">
        <f t="shared" si="4"/>
        <v>0</v>
      </c>
      <c r="P22" s="76">
        <f t="shared" si="5"/>
        <v>0</v>
      </c>
    </row>
    <row r="23" spans="1:16" s="40" customFormat="1" ht="11.25">
      <c r="A23" s="75">
        <f t="shared" si="6"/>
        <v>8</v>
      </c>
      <c r="B23" s="43" t="s">
        <v>1</v>
      </c>
      <c r="C23" s="108" t="s">
        <v>216</v>
      </c>
      <c r="D23" s="44" t="s">
        <v>68</v>
      </c>
      <c r="E23" s="45">
        <v>13</v>
      </c>
      <c r="F23" s="46"/>
      <c r="G23" s="41"/>
      <c r="H23" s="42"/>
      <c r="I23" s="42"/>
      <c r="J23" s="42"/>
      <c r="K23" s="42">
        <f t="shared" si="0"/>
        <v>0</v>
      </c>
      <c r="L23" s="41">
        <f t="shared" si="1"/>
        <v>0</v>
      </c>
      <c r="M23" s="42">
        <f t="shared" si="2"/>
        <v>0</v>
      </c>
      <c r="N23" s="42">
        <f t="shared" si="3"/>
        <v>0</v>
      </c>
      <c r="O23" s="42">
        <f t="shared" si="4"/>
        <v>0</v>
      </c>
      <c r="P23" s="76">
        <f t="shared" si="5"/>
        <v>0</v>
      </c>
    </row>
    <row r="24" spans="1:16" s="40" customFormat="1" ht="11.25">
      <c r="A24" s="75">
        <f t="shared" si="6"/>
        <v>9</v>
      </c>
      <c r="B24" s="43" t="s">
        <v>1</v>
      </c>
      <c r="C24" s="108" t="s">
        <v>247</v>
      </c>
      <c r="D24" s="44" t="s">
        <v>110</v>
      </c>
      <c r="E24" s="45">
        <v>1</v>
      </c>
      <c r="F24" s="46"/>
      <c r="G24" s="41"/>
      <c r="H24" s="42"/>
      <c r="I24" s="42"/>
      <c r="J24" s="42"/>
      <c r="K24" s="42">
        <f t="shared" si="0"/>
        <v>0</v>
      </c>
      <c r="L24" s="41">
        <f t="shared" si="1"/>
        <v>0</v>
      </c>
      <c r="M24" s="42">
        <f t="shared" si="2"/>
        <v>0</v>
      </c>
      <c r="N24" s="42">
        <f t="shared" si="3"/>
        <v>0</v>
      </c>
      <c r="O24" s="42">
        <f t="shared" si="4"/>
        <v>0</v>
      </c>
      <c r="P24" s="76">
        <f t="shared" si="5"/>
        <v>0</v>
      </c>
    </row>
    <row r="25" spans="1:16" s="40" customFormat="1" ht="11.25">
      <c r="A25" s="75">
        <f t="shared" si="6"/>
        <v>10</v>
      </c>
      <c r="B25" s="43" t="s">
        <v>1</v>
      </c>
      <c r="C25" s="288" t="s">
        <v>250</v>
      </c>
      <c r="D25" s="44" t="s">
        <v>77</v>
      </c>
      <c r="E25" s="45">
        <v>1</v>
      </c>
      <c r="F25" s="46"/>
      <c r="G25" s="41"/>
      <c r="H25" s="42"/>
      <c r="I25" s="42"/>
      <c r="J25" s="42"/>
      <c r="K25" s="42">
        <f t="shared" si="0"/>
        <v>0</v>
      </c>
      <c r="L25" s="41">
        <f t="shared" si="1"/>
        <v>0</v>
      </c>
      <c r="M25" s="42">
        <f t="shared" si="2"/>
        <v>0</v>
      </c>
      <c r="N25" s="42">
        <f t="shared" si="3"/>
        <v>0</v>
      </c>
      <c r="O25" s="42">
        <f t="shared" si="4"/>
        <v>0</v>
      </c>
      <c r="P25" s="76">
        <f t="shared" si="5"/>
        <v>0</v>
      </c>
    </row>
    <row r="26" spans="1:16" s="40" customFormat="1" ht="11.25">
      <c r="A26" s="75">
        <f t="shared" si="6"/>
        <v>11</v>
      </c>
      <c r="B26" s="43" t="s">
        <v>1</v>
      </c>
      <c r="C26" s="288" t="s">
        <v>251</v>
      </c>
      <c r="D26" s="44" t="s">
        <v>77</v>
      </c>
      <c r="E26" s="45">
        <v>1</v>
      </c>
      <c r="F26" s="46"/>
      <c r="G26" s="41"/>
      <c r="H26" s="42"/>
      <c r="I26" s="42"/>
      <c r="J26" s="42"/>
      <c r="K26" s="42">
        <f t="shared" si="0"/>
        <v>0</v>
      </c>
      <c r="L26" s="41">
        <f t="shared" si="1"/>
        <v>0</v>
      </c>
      <c r="M26" s="42">
        <f t="shared" si="2"/>
        <v>0</v>
      </c>
      <c r="N26" s="42">
        <f t="shared" si="3"/>
        <v>0</v>
      </c>
      <c r="O26" s="42">
        <f t="shared" si="4"/>
        <v>0</v>
      </c>
      <c r="P26" s="76">
        <f t="shared" si="5"/>
        <v>0</v>
      </c>
    </row>
    <row r="27" spans="1:16" s="40" customFormat="1" ht="12" thickBot="1">
      <c r="A27" s="75"/>
      <c r="B27" s="43"/>
      <c r="C27" s="108"/>
      <c r="D27" s="44"/>
      <c r="E27" s="45"/>
      <c r="F27" s="46"/>
      <c r="G27" s="41"/>
      <c r="H27" s="42"/>
      <c r="I27" s="42"/>
      <c r="J27" s="42"/>
      <c r="K27" s="42"/>
      <c r="L27" s="41"/>
      <c r="M27" s="42"/>
      <c r="N27" s="42"/>
      <c r="O27" s="42"/>
      <c r="P27" s="76"/>
    </row>
    <row r="28" spans="1:16" s="40" customFormat="1" ht="12" hidden="1" thickBot="1">
      <c r="A28" s="75"/>
      <c r="B28" s="43"/>
      <c r="C28" s="108"/>
      <c r="D28" s="44"/>
      <c r="E28" s="45"/>
      <c r="F28" s="46"/>
      <c r="G28" s="41"/>
      <c r="H28" s="42"/>
      <c r="I28" s="42"/>
      <c r="J28" s="42"/>
      <c r="K28" s="42"/>
      <c r="L28" s="41"/>
      <c r="M28" s="42"/>
      <c r="N28" s="42"/>
      <c r="O28" s="42"/>
      <c r="P28" s="76"/>
    </row>
    <row r="29" spans="1:16" s="21" customFormat="1" ht="11.25" thickBot="1">
      <c r="A29" s="22"/>
      <c r="B29" s="23"/>
      <c r="C29" s="24" t="s">
        <v>39</v>
      </c>
      <c r="D29" s="25"/>
      <c r="E29" s="26"/>
      <c r="F29" s="27"/>
      <c r="G29" s="27"/>
      <c r="H29" s="27"/>
      <c r="I29" s="27"/>
      <c r="J29" s="27"/>
      <c r="K29" s="27"/>
      <c r="L29" s="28">
        <f>SUM(L14:L28)</f>
        <v>0</v>
      </c>
      <c r="M29" s="28">
        <f>SUM(M14:M28)</f>
        <v>0</v>
      </c>
      <c r="N29" s="28">
        <f>SUM(N14:N28)</f>
        <v>0</v>
      </c>
      <c r="O29" s="28">
        <f>SUM(O14:O28)</f>
        <v>0</v>
      </c>
      <c r="P29" s="29">
        <f>SUM(P14:P28)</f>
        <v>0</v>
      </c>
    </row>
    <row r="30" spans="8:16" ht="11.25">
      <c r="H30" s="1"/>
      <c r="I30" s="1"/>
      <c r="J30" s="31"/>
      <c r="K30" s="31" t="s">
        <v>40</v>
      </c>
      <c r="L30" s="32">
        <v>0</v>
      </c>
      <c r="M30" s="33"/>
      <c r="N30" s="33">
        <f>ROUND(N29*L30,2)</f>
        <v>0</v>
      </c>
      <c r="O30" s="33"/>
      <c r="P30" s="34">
        <f>N30</f>
        <v>0</v>
      </c>
    </row>
    <row r="31" spans="1:16" ht="11.25">
      <c r="A31" s="437"/>
      <c r="B31" s="437"/>
      <c r="C31" s="437"/>
      <c r="J31" s="35"/>
      <c r="K31" s="35"/>
      <c r="L31" s="35" t="s">
        <v>122</v>
      </c>
      <c r="M31" s="36">
        <f>M30+M29</f>
        <v>0</v>
      </c>
      <c r="N31" s="36">
        <f>N30+N29</f>
        <v>0</v>
      </c>
      <c r="O31" s="36">
        <f>O30+O29</f>
        <v>0</v>
      </c>
      <c r="P31" s="36">
        <f>P30+P29</f>
        <v>0</v>
      </c>
    </row>
    <row r="32" spans="1:16" s="140" customFormat="1" ht="12.75" hidden="1">
      <c r="A32" s="235"/>
      <c r="B32" s="235"/>
      <c r="C32" s="149"/>
      <c r="D32" s="150"/>
      <c r="E32" s="151"/>
      <c r="F32" s="150"/>
      <c r="G32" s="150"/>
      <c r="H32" s="150"/>
      <c r="I32" s="150"/>
      <c r="J32" s="150"/>
      <c r="K32" s="150"/>
      <c r="L32" s="150"/>
      <c r="M32" s="150"/>
      <c r="N32" s="158"/>
      <c r="O32" s="158"/>
      <c r="P32" s="267"/>
    </row>
    <row r="33" spans="1:16" s="140" customFormat="1" ht="12.75" hidden="1">
      <c r="A33" s="235"/>
      <c r="B33" s="235"/>
      <c r="C33" s="149"/>
      <c r="D33" s="242"/>
      <c r="E33" s="151"/>
      <c r="F33" s="150"/>
      <c r="G33" s="150"/>
      <c r="H33" s="150"/>
      <c r="I33" s="150"/>
      <c r="J33" s="150"/>
      <c r="K33" s="150"/>
      <c r="L33" s="150"/>
      <c r="M33" s="150"/>
      <c r="N33" s="158"/>
      <c r="O33" s="158"/>
      <c r="P33" s="158"/>
    </row>
    <row r="34" spans="1:8" s="123" customFormat="1" ht="12.75" hidden="1">
      <c r="A34" s="243"/>
      <c r="B34" s="244"/>
      <c r="C34" s="243"/>
      <c r="D34" s="243"/>
      <c r="E34" s="245"/>
      <c r="F34" s="246"/>
      <c r="G34" s="246"/>
      <c r="H34" s="246"/>
    </row>
    <row r="35" spans="1:3" s="123" customFormat="1" ht="12.75">
      <c r="A35" s="247"/>
      <c r="B35" s="248"/>
      <c r="C35" s="249"/>
    </row>
    <row r="36" spans="2:14" s="123" customFormat="1" ht="12.75">
      <c r="B36" s="249" t="s">
        <v>41</v>
      </c>
      <c r="C36" s="250"/>
      <c r="D36" s="246"/>
      <c r="E36" s="251"/>
      <c r="H36" s="123" t="s">
        <v>42</v>
      </c>
      <c r="I36" s="252"/>
      <c r="J36" s="252"/>
      <c r="K36" s="252"/>
      <c r="L36" s="252"/>
      <c r="M36" s="252"/>
      <c r="N36" s="179"/>
    </row>
    <row r="37" spans="3:14" s="123" customFormat="1" ht="12.75">
      <c r="C37" s="246" t="s">
        <v>43</v>
      </c>
      <c r="D37" s="253"/>
      <c r="K37" s="246" t="s">
        <v>43</v>
      </c>
      <c r="N37" s="179"/>
    </row>
    <row r="38" spans="1:16" s="140" customFormat="1" ht="12.75">
      <c r="A38" s="235"/>
      <c r="B38" s="235"/>
      <c r="C38" s="149"/>
      <c r="D38" s="150"/>
      <c r="E38" s="151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</row>
    <row r="39" spans="1:16" s="140" customFormat="1" ht="12.75">
      <c r="A39" s="235"/>
      <c r="B39" s="235"/>
      <c r="C39" s="149"/>
      <c r="D39" s="150"/>
      <c r="E39" s="151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</row>
    <row r="40" spans="1:16" s="140" customFormat="1" ht="12.75">
      <c r="A40" s="235"/>
      <c r="B40" s="235"/>
      <c r="C40" s="149"/>
      <c r="D40" s="150"/>
      <c r="E40" s="151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268"/>
    </row>
  </sheetData>
  <sheetProtection selectLockedCells="1" selectUnlockedCells="1"/>
  <mergeCells count="10">
    <mergeCell ref="L11:P12"/>
    <mergeCell ref="A31:C31"/>
    <mergeCell ref="A2:P2"/>
    <mergeCell ref="A1:P1"/>
    <mergeCell ref="A11:A13"/>
    <mergeCell ref="B11:B13"/>
    <mergeCell ref="C11:C13"/>
    <mergeCell ref="D11:D13"/>
    <mergeCell ref="E11:E13"/>
    <mergeCell ref="F11:K12"/>
  </mergeCells>
  <printOptions horizontalCentered="1"/>
  <pageMargins left="0.1968503937007874" right="0.1968503937007874" top="0.7086614173228347" bottom="0.1968503937007874" header="0.5118110236220472" footer="1.6929133858267718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90"/>
  <sheetViews>
    <sheetView zoomScale="130" zoomScaleNormal="130" zoomScalePageLayoutView="0" workbookViewId="0" topLeftCell="A64">
      <selection activeCell="A8" sqref="A8"/>
    </sheetView>
  </sheetViews>
  <sheetFormatPr defaultColWidth="9.140625" defaultRowHeight="12.75"/>
  <cols>
    <col min="1" max="1" width="3.421875" style="363" customWidth="1"/>
    <col min="2" max="2" width="7.7109375" style="363" customWidth="1"/>
    <col min="3" max="3" width="43.00390625" style="330" customWidth="1"/>
    <col min="4" max="4" width="14.8515625" style="330" customWidth="1"/>
    <col min="5" max="5" width="5.7109375" style="331" customWidth="1"/>
    <col min="6" max="6" width="7.00390625" style="332" customWidth="1"/>
    <col min="7" max="7" width="6.28125" style="331" customWidth="1"/>
    <col min="8" max="8" width="6.421875" style="331" customWidth="1"/>
    <col min="9" max="9" width="6.7109375" style="331" customWidth="1"/>
    <col min="10" max="10" width="7.421875" style="331" customWidth="1"/>
    <col min="11" max="11" width="7.28125" style="331" customWidth="1"/>
    <col min="12" max="13" width="8.00390625" style="331" customWidth="1"/>
    <col min="14" max="14" width="6.8515625" style="331" customWidth="1"/>
    <col min="15" max="16" width="7.7109375" style="331" customWidth="1"/>
    <col min="17" max="17" width="7.8515625" style="331" customWidth="1"/>
    <col min="18" max="16384" width="9.140625" style="321" customWidth="1"/>
  </cols>
  <sheetData>
    <row r="1" spans="1:17" ht="11.25">
      <c r="A1" s="469" t="s">
        <v>59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</row>
    <row r="2" spans="1:17" ht="11.25">
      <c r="A2" s="477" t="s">
        <v>76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</row>
    <row r="3" spans="1:17" ht="11.2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</row>
    <row r="4" spans="1:17" s="323" customFormat="1" ht="11.25">
      <c r="A4" s="323" t="str">
        <f>'Kopsavilkums_Nr.1'!A5</f>
        <v>Būves nosaukums: Ainažu kultūras nams</v>
      </c>
      <c r="B4" s="324"/>
      <c r="C4" s="324"/>
      <c r="D4" s="324"/>
      <c r="E4" s="324"/>
      <c r="F4" s="325"/>
      <c r="G4" s="325"/>
      <c r="H4" s="325"/>
      <c r="I4" s="325"/>
      <c r="J4" s="325"/>
      <c r="K4" s="325"/>
      <c r="L4" s="326"/>
      <c r="M4" s="326"/>
      <c r="N4" s="326"/>
      <c r="O4" s="326"/>
      <c r="P4" s="326"/>
      <c r="Q4" s="326"/>
    </row>
    <row r="5" spans="1:17" s="323" customFormat="1" ht="11.25">
      <c r="A5" s="323" t="str">
        <f>'Kopsavilkums_Nr.1'!A6</f>
        <v>Objekta nosaukums: Ainažu kultūras nams</v>
      </c>
      <c r="F5" s="327"/>
      <c r="G5" s="327"/>
      <c r="H5" s="327"/>
      <c r="I5" s="327"/>
      <c r="J5" s="327"/>
      <c r="K5" s="327"/>
      <c r="L5" s="326"/>
      <c r="M5" s="326"/>
      <c r="N5" s="326"/>
      <c r="O5" s="326"/>
      <c r="P5" s="326"/>
      <c r="Q5" s="326"/>
    </row>
    <row r="6" spans="1:17" s="323" customFormat="1" ht="11.25">
      <c r="A6" s="323" t="str">
        <f>'ŪK sadaļa'!A6</f>
        <v>Objekta adrese: Valdemāra iela 50, Ainaži, Salacgrīvas nov.</v>
      </c>
      <c r="F6" s="327"/>
      <c r="G6" s="327"/>
      <c r="H6" s="327"/>
      <c r="I6" s="327"/>
      <c r="J6" s="327"/>
      <c r="K6" s="327"/>
      <c r="L6" s="326"/>
      <c r="M6" s="326"/>
      <c r="N6" s="326"/>
      <c r="O6" s="326"/>
      <c r="P6" s="326"/>
      <c r="Q6" s="326"/>
    </row>
    <row r="7" spans="1:17" s="328" customFormat="1" ht="11.25">
      <c r="A7" s="10" t="s">
        <v>413</v>
      </c>
      <c r="I7" s="320"/>
      <c r="J7" s="320"/>
      <c r="K7" s="320"/>
      <c r="L7" s="320"/>
      <c r="M7" s="320"/>
      <c r="N7" s="320"/>
      <c r="O7" s="320"/>
      <c r="P7" s="320"/>
      <c r="Q7" s="320"/>
    </row>
    <row r="8" spans="1:17" ht="11.25">
      <c r="A8" s="329"/>
      <c r="B8" s="329"/>
      <c r="G8" s="333"/>
      <c r="L8" s="320"/>
      <c r="M8" s="334" t="s">
        <v>121</v>
      </c>
      <c r="N8" s="320"/>
      <c r="O8" s="335">
        <f>Q82</f>
        <v>0</v>
      </c>
      <c r="P8" s="321"/>
      <c r="Q8" s="320"/>
    </row>
    <row r="9" spans="1:17" ht="11.25">
      <c r="A9" s="329"/>
      <c r="B9" s="329"/>
      <c r="G9" s="333"/>
      <c r="M9" s="336" t="str">
        <f>'ŪK sadaļa'!L9</f>
        <v>Tāme sastādīta: </v>
      </c>
      <c r="N9" s="337"/>
      <c r="O9" s="335"/>
      <c r="P9" s="337"/>
      <c r="Q9" s="337"/>
    </row>
    <row r="10" spans="1:16" ht="11.25">
      <c r="A10" s="338"/>
      <c r="B10" s="338"/>
      <c r="C10" s="339"/>
      <c r="D10" s="339"/>
      <c r="M10" s="320"/>
      <c r="N10" s="320"/>
      <c r="O10" s="320"/>
      <c r="P10" s="320"/>
    </row>
    <row r="11" spans="1:17" s="328" customFormat="1" ht="7.5" customHeight="1" thickBot="1">
      <c r="A11" s="460" t="s">
        <v>31</v>
      </c>
      <c r="B11" s="463" t="s">
        <v>22</v>
      </c>
      <c r="C11" s="466" t="s">
        <v>242</v>
      </c>
      <c r="D11" s="478" t="s">
        <v>146</v>
      </c>
      <c r="E11" s="471" t="s">
        <v>32</v>
      </c>
      <c r="F11" s="474" t="s">
        <v>33</v>
      </c>
      <c r="G11" s="459" t="s">
        <v>24</v>
      </c>
      <c r="H11" s="459"/>
      <c r="I11" s="459"/>
      <c r="J11" s="459"/>
      <c r="K11" s="459"/>
      <c r="L11" s="459"/>
      <c r="M11" s="459" t="s">
        <v>25</v>
      </c>
      <c r="N11" s="459"/>
      <c r="O11" s="459"/>
      <c r="P11" s="459"/>
      <c r="Q11" s="459"/>
    </row>
    <row r="12" spans="1:17" s="328" customFormat="1" ht="3.75" customHeight="1" thickBot="1">
      <c r="A12" s="461"/>
      <c r="B12" s="464"/>
      <c r="C12" s="467"/>
      <c r="D12" s="479"/>
      <c r="E12" s="472"/>
      <c r="F12" s="475"/>
      <c r="G12" s="459"/>
      <c r="H12" s="459"/>
      <c r="I12" s="459"/>
      <c r="J12" s="459"/>
      <c r="K12" s="459"/>
      <c r="L12" s="459"/>
      <c r="M12" s="459" t="s">
        <v>34</v>
      </c>
      <c r="N12" s="459"/>
      <c r="O12" s="459" t="s">
        <v>35</v>
      </c>
      <c r="P12" s="459"/>
      <c r="Q12" s="459" t="s">
        <v>36</v>
      </c>
    </row>
    <row r="13" spans="1:17" s="328" customFormat="1" ht="33" customHeight="1">
      <c r="A13" s="462"/>
      <c r="B13" s="465"/>
      <c r="C13" s="468"/>
      <c r="D13" s="480"/>
      <c r="E13" s="473"/>
      <c r="F13" s="476"/>
      <c r="G13" s="340" t="s">
        <v>37</v>
      </c>
      <c r="H13" s="340" t="s">
        <v>114</v>
      </c>
      <c r="I13" s="340" t="s">
        <v>115</v>
      </c>
      <c r="J13" s="340" t="s">
        <v>116</v>
      </c>
      <c r="K13" s="340" t="s">
        <v>117</v>
      </c>
      <c r="L13" s="340" t="s">
        <v>118</v>
      </c>
      <c r="M13" s="340" t="s">
        <v>38</v>
      </c>
      <c r="N13" s="340" t="s">
        <v>115</v>
      </c>
      <c r="O13" s="340" t="s">
        <v>119</v>
      </c>
      <c r="P13" s="340" t="s">
        <v>117</v>
      </c>
      <c r="Q13" s="340" t="s">
        <v>120</v>
      </c>
    </row>
    <row r="14" spans="1:17" s="349" customFormat="1" ht="11.25">
      <c r="A14" s="341"/>
      <c r="B14" s="342"/>
      <c r="C14" s="343"/>
      <c r="D14" s="343"/>
      <c r="E14" s="344"/>
      <c r="F14" s="345"/>
      <c r="G14" s="346"/>
      <c r="H14" s="347"/>
      <c r="I14" s="348"/>
      <c r="J14" s="348"/>
      <c r="K14" s="348"/>
      <c r="L14" s="348"/>
      <c r="M14" s="347"/>
      <c r="N14" s="348"/>
      <c r="O14" s="348"/>
      <c r="P14" s="348"/>
      <c r="Q14" s="348"/>
    </row>
    <row r="15" spans="1:18" s="349" customFormat="1" ht="11.25">
      <c r="A15" s="341">
        <v>1</v>
      </c>
      <c r="B15" s="342" t="s">
        <v>64</v>
      </c>
      <c r="C15" s="481" t="s">
        <v>244</v>
      </c>
      <c r="D15" s="352" t="s">
        <v>147</v>
      </c>
      <c r="E15" s="353" t="s">
        <v>26</v>
      </c>
      <c r="F15" s="345">
        <v>1</v>
      </c>
      <c r="G15" s="346"/>
      <c r="H15" s="347"/>
      <c r="I15" s="351"/>
      <c r="J15" s="348"/>
      <c r="K15" s="348"/>
      <c r="L15" s="348">
        <f>I15+J15+K15</f>
        <v>0</v>
      </c>
      <c r="M15" s="347">
        <f>ROUND(F15*G15,2)</f>
        <v>0</v>
      </c>
      <c r="N15" s="348">
        <f>ROUND(F15*I15,2)</f>
        <v>0</v>
      </c>
      <c r="O15" s="348">
        <f>ROUND(F15*J15,2)</f>
        <v>0</v>
      </c>
      <c r="P15" s="348">
        <f>ROUND(F15*K15,2)</f>
        <v>0</v>
      </c>
      <c r="Q15" s="348">
        <f>P15+O15+N15</f>
        <v>0</v>
      </c>
      <c r="R15" s="350"/>
    </row>
    <row r="16" spans="1:18" s="349" customFormat="1" ht="11.25">
      <c r="A16" s="341">
        <f aca="true" t="shared" si="0" ref="A16:A77">A15+1</f>
        <v>2</v>
      </c>
      <c r="B16" s="342" t="s">
        <v>64</v>
      </c>
      <c r="C16" s="482"/>
      <c r="D16" s="352" t="s">
        <v>148</v>
      </c>
      <c r="E16" s="353" t="s">
        <v>26</v>
      </c>
      <c r="F16" s="345">
        <v>1</v>
      </c>
      <c r="G16" s="346"/>
      <c r="H16" s="347"/>
      <c r="I16" s="351"/>
      <c r="J16" s="348"/>
      <c r="K16" s="348"/>
      <c r="L16" s="348">
        <f aca="true" t="shared" si="1" ref="L16:L56">I16+J16+K16</f>
        <v>0</v>
      </c>
      <c r="M16" s="347">
        <f aca="true" t="shared" si="2" ref="M16:M56">ROUND(F16*G16,2)</f>
        <v>0</v>
      </c>
      <c r="N16" s="348">
        <f aca="true" t="shared" si="3" ref="N16:N56">ROUND(F16*I16,2)</f>
        <v>0</v>
      </c>
      <c r="O16" s="348">
        <f aca="true" t="shared" si="4" ref="O16:O56">ROUND(F16*J16,2)</f>
        <v>0</v>
      </c>
      <c r="P16" s="348">
        <f aca="true" t="shared" si="5" ref="P16:P56">ROUND(F16*K16,2)</f>
        <v>0</v>
      </c>
      <c r="Q16" s="348">
        <f aca="true" t="shared" si="6" ref="Q16:Q56">P16+O16+N16</f>
        <v>0</v>
      </c>
      <c r="R16" s="350"/>
    </row>
    <row r="17" spans="1:18" s="349" customFormat="1" ht="11.25">
      <c r="A17" s="341">
        <f t="shared" si="0"/>
        <v>3</v>
      </c>
      <c r="B17" s="342" t="s">
        <v>64</v>
      </c>
      <c r="C17" s="482"/>
      <c r="D17" s="352" t="s">
        <v>149</v>
      </c>
      <c r="E17" s="353" t="s">
        <v>26</v>
      </c>
      <c r="F17" s="345">
        <v>2</v>
      </c>
      <c r="G17" s="346"/>
      <c r="H17" s="347"/>
      <c r="I17" s="351"/>
      <c r="J17" s="348"/>
      <c r="K17" s="348"/>
      <c r="L17" s="348">
        <f t="shared" si="1"/>
        <v>0</v>
      </c>
      <c r="M17" s="347">
        <f t="shared" si="2"/>
        <v>0</v>
      </c>
      <c r="N17" s="348">
        <f t="shared" si="3"/>
        <v>0</v>
      </c>
      <c r="O17" s="348">
        <f t="shared" si="4"/>
        <v>0</v>
      </c>
      <c r="P17" s="348">
        <f t="shared" si="5"/>
        <v>0</v>
      </c>
      <c r="Q17" s="348">
        <f t="shared" si="6"/>
        <v>0</v>
      </c>
      <c r="R17" s="350"/>
    </row>
    <row r="18" spans="1:18" s="349" customFormat="1" ht="11.25">
      <c r="A18" s="341">
        <f t="shared" si="0"/>
        <v>4</v>
      </c>
      <c r="B18" s="342" t="s">
        <v>64</v>
      </c>
      <c r="C18" s="482"/>
      <c r="D18" s="352" t="s">
        <v>150</v>
      </c>
      <c r="E18" s="353" t="s">
        <v>26</v>
      </c>
      <c r="F18" s="345">
        <v>4</v>
      </c>
      <c r="G18" s="346"/>
      <c r="H18" s="347"/>
      <c r="I18" s="351"/>
      <c r="J18" s="348"/>
      <c r="K18" s="348"/>
      <c r="L18" s="348">
        <f t="shared" si="1"/>
        <v>0</v>
      </c>
      <c r="M18" s="347">
        <f t="shared" si="2"/>
        <v>0</v>
      </c>
      <c r="N18" s="348">
        <f t="shared" si="3"/>
        <v>0</v>
      </c>
      <c r="O18" s="348">
        <f t="shared" si="4"/>
        <v>0</v>
      </c>
      <c r="P18" s="348">
        <f t="shared" si="5"/>
        <v>0</v>
      </c>
      <c r="Q18" s="348">
        <f t="shared" si="6"/>
        <v>0</v>
      </c>
      <c r="R18" s="350"/>
    </row>
    <row r="19" spans="1:18" s="349" customFormat="1" ht="11.25">
      <c r="A19" s="341">
        <f t="shared" si="0"/>
        <v>5</v>
      </c>
      <c r="B19" s="342" t="s">
        <v>64</v>
      </c>
      <c r="C19" s="482"/>
      <c r="D19" s="352" t="s">
        <v>151</v>
      </c>
      <c r="E19" s="353" t="s">
        <v>26</v>
      </c>
      <c r="F19" s="345">
        <v>1</v>
      </c>
      <c r="G19" s="346"/>
      <c r="H19" s="347"/>
      <c r="I19" s="351"/>
      <c r="J19" s="348"/>
      <c r="K19" s="348"/>
      <c r="L19" s="348">
        <f t="shared" si="1"/>
        <v>0</v>
      </c>
      <c r="M19" s="347">
        <f t="shared" si="2"/>
        <v>0</v>
      </c>
      <c r="N19" s="348">
        <f t="shared" si="3"/>
        <v>0</v>
      </c>
      <c r="O19" s="348">
        <f t="shared" si="4"/>
        <v>0</v>
      </c>
      <c r="P19" s="348">
        <f t="shared" si="5"/>
        <v>0</v>
      </c>
      <c r="Q19" s="348">
        <f t="shared" si="6"/>
        <v>0</v>
      </c>
      <c r="R19" s="350"/>
    </row>
    <row r="20" spans="1:18" s="349" customFormat="1" ht="11.25">
      <c r="A20" s="341">
        <f t="shared" si="0"/>
        <v>6</v>
      </c>
      <c r="B20" s="342" t="s">
        <v>64</v>
      </c>
      <c r="C20" s="482"/>
      <c r="D20" s="352" t="s">
        <v>152</v>
      </c>
      <c r="E20" s="353" t="s">
        <v>26</v>
      </c>
      <c r="F20" s="345">
        <v>1</v>
      </c>
      <c r="G20" s="346"/>
      <c r="H20" s="347"/>
      <c r="I20" s="351"/>
      <c r="J20" s="348"/>
      <c r="K20" s="348"/>
      <c r="L20" s="348">
        <f t="shared" si="1"/>
        <v>0</v>
      </c>
      <c r="M20" s="347">
        <f t="shared" si="2"/>
        <v>0</v>
      </c>
      <c r="N20" s="348">
        <f t="shared" si="3"/>
        <v>0</v>
      </c>
      <c r="O20" s="348">
        <f t="shared" si="4"/>
        <v>0</v>
      </c>
      <c r="P20" s="348">
        <f t="shared" si="5"/>
        <v>0</v>
      </c>
      <c r="Q20" s="348">
        <f t="shared" si="6"/>
        <v>0</v>
      </c>
      <c r="R20" s="350"/>
    </row>
    <row r="21" spans="1:18" s="349" customFormat="1" ht="11.25">
      <c r="A21" s="341">
        <f t="shared" si="0"/>
        <v>7</v>
      </c>
      <c r="B21" s="342" t="s">
        <v>64</v>
      </c>
      <c r="C21" s="482"/>
      <c r="D21" s="352" t="s">
        <v>153</v>
      </c>
      <c r="E21" s="353" t="s">
        <v>26</v>
      </c>
      <c r="F21" s="345">
        <v>1</v>
      </c>
      <c r="G21" s="346"/>
      <c r="H21" s="347"/>
      <c r="I21" s="351"/>
      <c r="J21" s="348"/>
      <c r="K21" s="348"/>
      <c r="L21" s="348">
        <f t="shared" si="1"/>
        <v>0</v>
      </c>
      <c r="M21" s="347">
        <f t="shared" si="2"/>
        <v>0</v>
      </c>
      <c r="N21" s="348">
        <f t="shared" si="3"/>
        <v>0</v>
      </c>
      <c r="O21" s="348">
        <f t="shared" si="4"/>
        <v>0</v>
      </c>
      <c r="P21" s="348">
        <f t="shared" si="5"/>
        <v>0</v>
      </c>
      <c r="Q21" s="348">
        <f t="shared" si="6"/>
        <v>0</v>
      </c>
      <c r="R21" s="350"/>
    </row>
    <row r="22" spans="1:18" s="349" customFormat="1" ht="11.25">
      <c r="A22" s="341">
        <f t="shared" si="0"/>
        <v>8</v>
      </c>
      <c r="B22" s="342" t="s">
        <v>64</v>
      </c>
      <c r="C22" s="482"/>
      <c r="D22" s="352" t="s">
        <v>154</v>
      </c>
      <c r="E22" s="353" t="s">
        <v>26</v>
      </c>
      <c r="F22" s="345">
        <v>6</v>
      </c>
      <c r="G22" s="346"/>
      <c r="H22" s="347"/>
      <c r="I22" s="351"/>
      <c r="J22" s="348"/>
      <c r="K22" s="348"/>
      <c r="L22" s="348">
        <f t="shared" si="1"/>
        <v>0</v>
      </c>
      <c r="M22" s="347">
        <f t="shared" si="2"/>
        <v>0</v>
      </c>
      <c r="N22" s="348">
        <f t="shared" si="3"/>
        <v>0</v>
      </c>
      <c r="O22" s="348">
        <f t="shared" si="4"/>
        <v>0</v>
      </c>
      <c r="P22" s="348">
        <f t="shared" si="5"/>
        <v>0</v>
      </c>
      <c r="Q22" s="348">
        <f t="shared" si="6"/>
        <v>0</v>
      </c>
      <c r="R22" s="350"/>
    </row>
    <row r="23" spans="1:18" s="349" customFormat="1" ht="11.25">
      <c r="A23" s="341">
        <f t="shared" si="0"/>
        <v>9</v>
      </c>
      <c r="B23" s="342" t="s">
        <v>64</v>
      </c>
      <c r="C23" s="483"/>
      <c r="D23" s="352" t="s">
        <v>155</v>
      </c>
      <c r="E23" s="353" t="s">
        <v>26</v>
      </c>
      <c r="F23" s="345">
        <v>3</v>
      </c>
      <c r="G23" s="346"/>
      <c r="H23" s="347"/>
      <c r="I23" s="351"/>
      <c r="J23" s="348"/>
      <c r="K23" s="348"/>
      <c r="L23" s="348">
        <f t="shared" si="1"/>
        <v>0</v>
      </c>
      <c r="M23" s="347">
        <f t="shared" si="2"/>
        <v>0</v>
      </c>
      <c r="N23" s="348">
        <f t="shared" si="3"/>
        <v>0</v>
      </c>
      <c r="O23" s="348">
        <f t="shared" si="4"/>
        <v>0</v>
      </c>
      <c r="P23" s="348">
        <f t="shared" si="5"/>
        <v>0</v>
      </c>
      <c r="Q23" s="348">
        <f t="shared" si="6"/>
        <v>0</v>
      </c>
      <c r="R23" s="350"/>
    </row>
    <row r="24" spans="1:18" s="349" customFormat="1" ht="54.75" customHeight="1">
      <c r="A24" s="341">
        <f t="shared" si="0"/>
        <v>10</v>
      </c>
      <c r="B24" s="342" t="s">
        <v>64</v>
      </c>
      <c r="C24" s="484" t="s">
        <v>243</v>
      </c>
      <c r="D24" s="352" t="s">
        <v>156</v>
      </c>
      <c r="E24" s="353" t="s">
        <v>26</v>
      </c>
      <c r="F24" s="345">
        <v>8</v>
      </c>
      <c r="G24" s="346"/>
      <c r="H24" s="347"/>
      <c r="I24" s="351"/>
      <c r="J24" s="348"/>
      <c r="K24" s="348"/>
      <c r="L24" s="348">
        <f t="shared" si="1"/>
        <v>0</v>
      </c>
      <c r="M24" s="347">
        <f t="shared" si="2"/>
        <v>0</v>
      </c>
      <c r="N24" s="348">
        <f t="shared" si="3"/>
        <v>0</v>
      </c>
      <c r="O24" s="348">
        <f t="shared" si="4"/>
        <v>0</v>
      </c>
      <c r="P24" s="348">
        <f t="shared" si="5"/>
        <v>0</v>
      </c>
      <c r="Q24" s="348">
        <f t="shared" si="6"/>
        <v>0</v>
      </c>
      <c r="R24" s="350"/>
    </row>
    <row r="25" spans="1:18" s="349" customFormat="1" ht="54.75" customHeight="1">
      <c r="A25" s="341">
        <f t="shared" si="0"/>
        <v>11</v>
      </c>
      <c r="B25" s="342" t="s">
        <v>64</v>
      </c>
      <c r="C25" s="485"/>
      <c r="D25" s="352" t="s">
        <v>157</v>
      </c>
      <c r="E25" s="353" t="s">
        <v>26</v>
      </c>
      <c r="F25" s="345">
        <v>4</v>
      </c>
      <c r="G25" s="346"/>
      <c r="H25" s="347"/>
      <c r="I25" s="351"/>
      <c r="J25" s="348"/>
      <c r="K25" s="348"/>
      <c r="L25" s="348">
        <f t="shared" si="1"/>
        <v>0</v>
      </c>
      <c r="M25" s="347">
        <f t="shared" si="2"/>
        <v>0</v>
      </c>
      <c r="N25" s="348">
        <f t="shared" si="3"/>
        <v>0</v>
      </c>
      <c r="O25" s="348">
        <f t="shared" si="4"/>
        <v>0</v>
      </c>
      <c r="P25" s="348">
        <f t="shared" si="5"/>
        <v>0</v>
      </c>
      <c r="Q25" s="348">
        <f t="shared" si="6"/>
        <v>0</v>
      </c>
      <c r="R25" s="350"/>
    </row>
    <row r="26" spans="1:18" s="349" customFormat="1" ht="34.5" customHeight="1">
      <c r="A26" s="341">
        <f t="shared" si="0"/>
        <v>12</v>
      </c>
      <c r="B26" s="342" t="s">
        <v>64</v>
      </c>
      <c r="C26" s="484" t="s">
        <v>245</v>
      </c>
      <c r="D26" s="352" t="s">
        <v>158</v>
      </c>
      <c r="E26" s="353" t="s">
        <v>26</v>
      </c>
      <c r="F26" s="345">
        <v>1</v>
      </c>
      <c r="G26" s="346"/>
      <c r="H26" s="347"/>
      <c r="I26" s="351"/>
      <c r="J26" s="348"/>
      <c r="K26" s="348"/>
      <c r="L26" s="348">
        <f t="shared" si="1"/>
        <v>0</v>
      </c>
      <c r="M26" s="347">
        <f t="shared" si="2"/>
        <v>0</v>
      </c>
      <c r="N26" s="348">
        <f t="shared" si="3"/>
        <v>0</v>
      </c>
      <c r="O26" s="348">
        <f t="shared" si="4"/>
        <v>0</v>
      </c>
      <c r="P26" s="348">
        <f t="shared" si="5"/>
        <v>0</v>
      </c>
      <c r="Q26" s="348">
        <f t="shared" si="6"/>
        <v>0</v>
      </c>
      <c r="R26" s="350"/>
    </row>
    <row r="27" spans="1:18" s="349" customFormat="1" ht="34.5" customHeight="1">
      <c r="A27" s="341">
        <f t="shared" si="0"/>
        <v>13</v>
      </c>
      <c r="B27" s="342" t="s">
        <v>64</v>
      </c>
      <c r="C27" s="486"/>
      <c r="D27" s="352" t="s">
        <v>159</v>
      </c>
      <c r="E27" s="353" t="s">
        <v>26</v>
      </c>
      <c r="F27" s="345">
        <v>1</v>
      </c>
      <c r="G27" s="346"/>
      <c r="H27" s="347"/>
      <c r="I27" s="351"/>
      <c r="J27" s="348"/>
      <c r="K27" s="348"/>
      <c r="L27" s="348">
        <f t="shared" si="1"/>
        <v>0</v>
      </c>
      <c r="M27" s="347">
        <f t="shared" si="2"/>
        <v>0</v>
      </c>
      <c r="N27" s="348">
        <f t="shared" si="3"/>
        <v>0</v>
      </c>
      <c r="O27" s="348">
        <f t="shared" si="4"/>
        <v>0</v>
      </c>
      <c r="P27" s="348">
        <f t="shared" si="5"/>
        <v>0</v>
      </c>
      <c r="Q27" s="348">
        <f t="shared" si="6"/>
        <v>0</v>
      </c>
      <c r="R27" s="350"/>
    </row>
    <row r="28" spans="1:18" s="349" customFormat="1" ht="34.5" customHeight="1">
      <c r="A28" s="341">
        <f t="shared" si="0"/>
        <v>14</v>
      </c>
      <c r="B28" s="342" t="s">
        <v>64</v>
      </c>
      <c r="C28" s="485"/>
      <c r="D28" s="352" t="s">
        <v>160</v>
      </c>
      <c r="E28" s="353" t="s">
        <v>26</v>
      </c>
      <c r="F28" s="345">
        <v>1</v>
      </c>
      <c r="G28" s="346"/>
      <c r="H28" s="347"/>
      <c r="I28" s="351"/>
      <c r="J28" s="348"/>
      <c r="K28" s="348"/>
      <c r="L28" s="348">
        <f t="shared" si="1"/>
        <v>0</v>
      </c>
      <c r="M28" s="347">
        <f t="shared" si="2"/>
        <v>0</v>
      </c>
      <c r="N28" s="348">
        <f t="shared" si="3"/>
        <v>0</v>
      </c>
      <c r="O28" s="348">
        <f t="shared" si="4"/>
        <v>0</v>
      </c>
      <c r="P28" s="348">
        <f t="shared" si="5"/>
        <v>0</v>
      </c>
      <c r="Q28" s="348">
        <f t="shared" si="6"/>
        <v>0</v>
      </c>
      <c r="R28" s="350"/>
    </row>
    <row r="29" spans="1:18" s="349" customFormat="1" ht="11.25">
      <c r="A29" s="341">
        <f t="shared" si="0"/>
        <v>15</v>
      </c>
      <c r="B29" s="342" t="s">
        <v>64</v>
      </c>
      <c r="C29" s="352" t="s">
        <v>161</v>
      </c>
      <c r="D29" s="353">
        <v>15</v>
      </c>
      <c r="E29" s="353" t="s">
        <v>68</v>
      </c>
      <c r="F29" s="345">
        <v>125</v>
      </c>
      <c r="G29" s="346"/>
      <c r="H29" s="347"/>
      <c r="I29" s="351"/>
      <c r="J29" s="348"/>
      <c r="K29" s="348"/>
      <c r="L29" s="348">
        <f t="shared" si="1"/>
        <v>0</v>
      </c>
      <c r="M29" s="347">
        <f t="shared" si="2"/>
        <v>0</v>
      </c>
      <c r="N29" s="348">
        <f>ROUND(F29*I29,2)</f>
        <v>0</v>
      </c>
      <c r="O29" s="348">
        <f>ROUND(F29*J29,2)</f>
        <v>0</v>
      </c>
      <c r="P29" s="348">
        <f t="shared" si="5"/>
        <v>0</v>
      </c>
      <c r="Q29" s="348">
        <f t="shared" si="6"/>
        <v>0</v>
      </c>
      <c r="R29" s="350"/>
    </row>
    <row r="30" spans="1:18" s="349" customFormat="1" ht="11.25">
      <c r="A30" s="341">
        <f t="shared" si="0"/>
        <v>16</v>
      </c>
      <c r="B30" s="342" t="s">
        <v>64</v>
      </c>
      <c r="C30" s="352" t="s">
        <v>161</v>
      </c>
      <c r="D30" s="353">
        <v>18</v>
      </c>
      <c r="E30" s="353" t="s">
        <v>68</v>
      </c>
      <c r="F30" s="345">
        <v>80</v>
      </c>
      <c r="G30" s="346"/>
      <c r="H30" s="347"/>
      <c r="I30" s="351"/>
      <c r="J30" s="348"/>
      <c r="K30" s="348"/>
      <c r="L30" s="348">
        <f t="shared" si="1"/>
        <v>0</v>
      </c>
      <c r="M30" s="347">
        <f t="shared" si="2"/>
        <v>0</v>
      </c>
      <c r="N30" s="348">
        <f t="shared" si="3"/>
        <v>0</v>
      </c>
      <c r="O30" s="348">
        <f>ROUND(F30*J30,2)</f>
        <v>0</v>
      </c>
      <c r="P30" s="348">
        <f t="shared" si="5"/>
        <v>0</v>
      </c>
      <c r="Q30" s="348">
        <f t="shared" si="6"/>
        <v>0</v>
      </c>
      <c r="R30" s="350"/>
    </row>
    <row r="31" spans="1:18" s="349" customFormat="1" ht="11.25">
      <c r="A31" s="341">
        <f t="shared" si="0"/>
        <v>17</v>
      </c>
      <c r="B31" s="342" t="s">
        <v>64</v>
      </c>
      <c r="C31" s="352" t="s">
        <v>161</v>
      </c>
      <c r="D31" s="353">
        <v>22</v>
      </c>
      <c r="E31" s="353" t="s">
        <v>68</v>
      </c>
      <c r="F31" s="345">
        <v>80</v>
      </c>
      <c r="G31" s="346"/>
      <c r="H31" s="347"/>
      <c r="I31" s="351"/>
      <c r="J31" s="348"/>
      <c r="K31" s="348"/>
      <c r="L31" s="348">
        <f t="shared" si="1"/>
        <v>0</v>
      </c>
      <c r="M31" s="347">
        <f t="shared" si="2"/>
        <v>0</v>
      </c>
      <c r="N31" s="348">
        <f t="shared" si="3"/>
        <v>0</v>
      </c>
      <c r="O31" s="348">
        <f t="shared" si="4"/>
        <v>0</v>
      </c>
      <c r="P31" s="348">
        <f t="shared" si="5"/>
        <v>0</v>
      </c>
      <c r="Q31" s="348">
        <f t="shared" si="6"/>
        <v>0</v>
      </c>
      <c r="R31" s="350"/>
    </row>
    <row r="32" spans="1:18" s="349" customFormat="1" ht="11.25">
      <c r="A32" s="341">
        <f t="shared" si="0"/>
        <v>18</v>
      </c>
      <c r="B32" s="342" t="s">
        <v>64</v>
      </c>
      <c r="C32" s="352" t="s">
        <v>161</v>
      </c>
      <c r="D32" s="353">
        <v>28</v>
      </c>
      <c r="E32" s="353" t="s">
        <v>68</v>
      </c>
      <c r="F32" s="345">
        <v>100</v>
      </c>
      <c r="G32" s="346"/>
      <c r="H32" s="347"/>
      <c r="I32" s="351"/>
      <c r="J32" s="348"/>
      <c r="K32" s="348"/>
      <c r="L32" s="348">
        <f t="shared" si="1"/>
        <v>0</v>
      </c>
      <c r="M32" s="347">
        <f t="shared" si="2"/>
        <v>0</v>
      </c>
      <c r="N32" s="348">
        <f t="shared" si="3"/>
        <v>0</v>
      </c>
      <c r="O32" s="348">
        <f>ROUND(F32*J32,2)</f>
        <v>0</v>
      </c>
      <c r="P32" s="348">
        <f t="shared" si="5"/>
        <v>0</v>
      </c>
      <c r="Q32" s="348">
        <f t="shared" si="6"/>
        <v>0</v>
      </c>
      <c r="R32" s="350"/>
    </row>
    <row r="33" spans="1:18" s="349" customFormat="1" ht="11.25">
      <c r="A33" s="341">
        <f t="shared" si="0"/>
        <v>19</v>
      </c>
      <c r="B33" s="342" t="s">
        <v>64</v>
      </c>
      <c r="C33" s="352" t="s">
        <v>161</v>
      </c>
      <c r="D33" s="353">
        <v>35</v>
      </c>
      <c r="E33" s="353" t="s">
        <v>68</v>
      </c>
      <c r="F33" s="345">
        <v>35</v>
      </c>
      <c r="G33" s="346"/>
      <c r="H33" s="347"/>
      <c r="I33" s="351"/>
      <c r="J33" s="348"/>
      <c r="K33" s="348"/>
      <c r="L33" s="348">
        <f t="shared" si="1"/>
        <v>0</v>
      </c>
      <c r="M33" s="347">
        <f t="shared" si="2"/>
        <v>0</v>
      </c>
      <c r="N33" s="348">
        <f t="shared" si="3"/>
        <v>0</v>
      </c>
      <c r="O33" s="348">
        <f>ROUND(F33*J33,2)</f>
        <v>0</v>
      </c>
      <c r="P33" s="348">
        <f t="shared" si="5"/>
        <v>0</v>
      </c>
      <c r="Q33" s="348">
        <f t="shared" si="6"/>
        <v>0</v>
      </c>
      <c r="R33" s="350"/>
    </row>
    <row r="34" spans="1:18" s="349" customFormat="1" ht="11.25">
      <c r="A34" s="341">
        <f t="shared" si="0"/>
        <v>20</v>
      </c>
      <c r="B34" s="342" t="s">
        <v>64</v>
      </c>
      <c r="C34" s="352" t="s">
        <v>161</v>
      </c>
      <c r="D34" s="353">
        <v>42</v>
      </c>
      <c r="E34" s="353" t="s">
        <v>68</v>
      </c>
      <c r="F34" s="345">
        <v>50</v>
      </c>
      <c r="G34" s="346"/>
      <c r="H34" s="347"/>
      <c r="I34" s="351"/>
      <c r="J34" s="348"/>
      <c r="K34" s="348"/>
      <c r="L34" s="348">
        <f t="shared" si="1"/>
        <v>0</v>
      </c>
      <c r="M34" s="347">
        <f t="shared" si="2"/>
        <v>0</v>
      </c>
      <c r="N34" s="348">
        <f t="shared" si="3"/>
        <v>0</v>
      </c>
      <c r="O34" s="348">
        <f>ROUND(F34*J34,2)</f>
        <v>0</v>
      </c>
      <c r="P34" s="348">
        <f t="shared" si="5"/>
        <v>0</v>
      </c>
      <c r="Q34" s="348">
        <f t="shared" si="6"/>
        <v>0</v>
      </c>
      <c r="R34" s="350"/>
    </row>
    <row r="35" spans="1:18" s="349" customFormat="1" ht="11.25">
      <c r="A35" s="341">
        <f t="shared" si="0"/>
        <v>21</v>
      </c>
      <c r="B35" s="342" t="s">
        <v>64</v>
      </c>
      <c r="C35" s="352" t="s">
        <v>162</v>
      </c>
      <c r="D35" s="352"/>
      <c r="E35" s="353" t="s">
        <v>26</v>
      </c>
      <c r="F35" s="345">
        <v>1</v>
      </c>
      <c r="G35" s="346"/>
      <c r="H35" s="347"/>
      <c r="I35" s="351"/>
      <c r="J35" s="348"/>
      <c r="K35" s="348"/>
      <c r="L35" s="348">
        <f t="shared" si="1"/>
        <v>0</v>
      </c>
      <c r="M35" s="347">
        <f t="shared" si="2"/>
        <v>0</v>
      </c>
      <c r="N35" s="348">
        <f t="shared" si="3"/>
        <v>0</v>
      </c>
      <c r="O35" s="348">
        <f t="shared" si="4"/>
        <v>0</v>
      </c>
      <c r="P35" s="348">
        <f t="shared" si="5"/>
        <v>0</v>
      </c>
      <c r="Q35" s="348">
        <f t="shared" si="6"/>
        <v>0</v>
      </c>
      <c r="R35" s="350"/>
    </row>
    <row r="36" spans="1:18" s="349" customFormat="1" ht="11.25">
      <c r="A36" s="341">
        <f t="shared" si="0"/>
        <v>22</v>
      </c>
      <c r="B36" s="342" t="s">
        <v>64</v>
      </c>
      <c r="C36" s="352" t="s">
        <v>163</v>
      </c>
      <c r="D36" s="352"/>
      <c r="E36" s="353" t="s">
        <v>26</v>
      </c>
      <c r="F36" s="345">
        <v>1</v>
      </c>
      <c r="G36" s="346"/>
      <c r="H36" s="347"/>
      <c r="I36" s="351"/>
      <c r="J36" s="348"/>
      <c r="K36" s="348"/>
      <c r="L36" s="348">
        <f t="shared" si="1"/>
        <v>0</v>
      </c>
      <c r="M36" s="347">
        <f t="shared" si="2"/>
        <v>0</v>
      </c>
      <c r="N36" s="348">
        <f t="shared" si="3"/>
        <v>0</v>
      </c>
      <c r="O36" s="348">
        <f t="shared" si="4"/>
        <v>0</v>
      </c>
      <c r="P36" s="348">
        <f t="shared" si="5"/>
        <v>0</v>
      </c>
      <c r="Q36" s="348">
        <f t="shared" si="6"/>
        <v>0</v>
      </c>
      <c r="R36" s="350"/>
    </row>
    <row r="37" spans="1:18" s="349" customFormat="1" ht="11.25">
      <c r="A37" s="341">
        <f t="shared" si="0"/>
        <v>23</v>
      </c>
      <c r="B37" s="342" t="s">
        <v>64</v>
      </c>
      <c r="C37" s="352" t="s">
        <v>164</v>
      </c>
      <c r="D37" s="353" t="s">
        <v>165</v>
      </c>
      <c r="E37" s="353" t="s">
        <v>68</v>
      </c>
      <c r="F37" s="345">
        <v>125</v>
      </c>
      <c r="G37" s="346"/>
      <c r="H37" s="347"/>
      <c r="I37" s="351"/>
      <c r="J37" s="348"/>
      <c r="K37" s="348"/>
      <c r="L37" s="348">
        <f t="shared" si="1"/>
        <v>0</v>
      </c>
      <c r="M37" s="347">
        <f t="shared" si="2"/>
        <v>0</v>
      </c>
      <c r="N37" s="348">
        <f t="shared" si="3"/>
        <v>0</v>
      </c>
      <c r="O37" s="348">
        <f t="shared" si="4"/>
        <v>0</v>
      </c>
      <c r="P37" s="348">
        <f t="shared" si="5"/>
        <v>0</v>
      </c>
      <c r="Q37" s="348">
        <f t="shared" si="6"/>
        <v>0</v>
      </c>
      <c r="R37" s="350"/>
    </row>
    <row r="38" spans="1:18" s="349" customFormat="1" ht="11.25">
      <c r="A38" s="341">
        <f t="shared" si="0"/>
        <v>24</v>
      </c>
      <c r="B38" s="342" t="s">
        <v>64</v>
      </c>
      <c r="C38" s="352" t="s">
        <v>164</v>
      </c>
      <c r="D38" s="353" t="s">
        <v>166</v>
      </c>
      <c r="E38" s="353" t="s">
        <v>68</v>
      </c>
      <c r="F38" s="345">
        <v>80</v>
      </c>
      <c r="G38" s="346"/>
      <c r="H38" s="347"/>
      <c r="I38" s="351"/>
      <c r="J38" s="348"/>
      <c r="K38" s="348"/>
      <c r="L38" s="348">
        <f t="shared" si="1"/>
        <v>0</v>
      </c>
      <c r="M38" s="347">
        <f t="shared" si="2"/>
        <v>0</v>
      </c>
      <c r="N38" s="348">
        <f t="shared" si="3"/>
        <v>0</v>
      </c>
      <c r="O38" s="348">
        <f t="shared" si="4"/>
        <v>0</v>
      </c>
      <c r="P38" s="348">
        <f t="shared" si="5"/>
        <v>0</v>
      </c>
      <c r="Q38" s="348">
        <f t="shared" si="6"/>
        <v>0</v>
      </c>
      <c r="R38" s="350"/>
    </row>
    <row r="39" spans="1:18" s="349" customFormat="1" ht="11.25">
      <c r="A39" s="341">
        <f t="shared" si="0"/>
        <v>25</v>
      </c>
      <c r="B39" s="342" t="s">
        <v>64</v>
      </c>
      <c r="C39" s="352" t="s">
        <v>164</v>
      </c>
      <c r="D39" s="353" t="s">
        <v>167</v>
      </c>
      <c r="E39" s="353" t="s">
        <v>68</v>
      </c>
      <c r="F39" s="345">
        <v>80</v>
      </c>
      <c r="G39" s="346"/>
      <c r="H39" s="347"/>
      <c r="I39" s="351"/>
      <c r="J39" s="348"/>
      <c r="K39" s="348"/>
      <c r="L39" s="348">
        <f t="shared" si="1"/>
        <v>0</v>
      </c>
      <c r="M39" s="347">
        <f t="shared" si="2"/>
        <v>0</v>
      </c>
      <c r="N39" s="348">
        <f t="shared" si="3"/>
        <v>0</v>
      </c>
      <c r="O39" s="348">
        <f t="shared" si="4"/>
        <v>0</v>
      </c>
      <c r="P39" s="348">
        <f t="shared" si="5"/>
        <v>0</v>
      </c>
      <c r="Q39" s="348">
        <f t="shared" si="6"/>
        <v>0</v>
      </c>
      <c r="R39" s="350"/>
    </row>
    <row r="40" spans="1:18" s="349" customFormat="1" ht="11.25">
      <c r="A40" s="341">
        <f t="shared" si="0"/>
        <v>26</v>
      </c>
      <c r="B40" s="342" t="s">
        <v>64</v>
      </c>
      <c r="C40" s="352" t="s">
        <v>164</v>
      </c>
      <c r="D40" s="353" t="s">
        <v>168</v>
      </c>
      <c r="E40" s="353" t="s">
        <v>68</v>
      </c>
      <c r="F40" s="345">
        <v>100</v>
      </c>
      <c r="G40" s="346"/>
      <c r="H40" s="347"/>
      <c r="I40" s="351"/>
      <c r="J40" s="348"/>
      <c r="K40" s="348"/>
      <c r="L40" s="348">
        <f t="shared" si="1"/>
        <v>0</v>
      </c>
      <c r="M40" s="347">
        <f t="shared" si="2"/>
        <v>0</v>
      </c>
      <c r="N40" s="348">
        <f t="shared" si="3"/>
        <v>0</v>
      </c>
      <c r="O40" s="348">
        <f t="shared" si="4"/>
        <v>0</v>
      </c>
      <c r="P40" s="348">
        <f t="shared" si="5"/>
        <v>0</v>
      </c>
      <c r="Q40" s="348">
        <f t="shared" si="6"/>
        <v>0</v>
      </c>
      <c r="R40" s="350"/>
    </row>
    <row r="41" spans="1:18" s="349" customFormat="1" ht="11.25">
      <c r="A41" s="341">
        <f t="shared" si="0"/>
        <v>27</v>
      </c>
      <c r="B41" s="342" t="s">
        <v>64</v>
      </c>
      <c r="C41" s="352" t="s">
        <v>164</v>
      </c>
      <c r="D41" s="353" t="s">
        <v>169</v>
      </c>
      <c r="E41" s="353" t="s">
        <v>68</v>
      </c>
      <c r="F41" s="345">
        <v>35</v>
      </c>
      <c r="G41" s="346"/>
      <c r="H41" s="347"/>
      <c r="I41" s="351"/>
      <c r="J41" s="348"/>
      <c r="K41" s="348"/>
      <c r="L41" s="348">
        <f t="shared" si="1"/>
        <v>0</v>
      </c>
      <c r="M41" s="347">
        <f t="shared" si="2"/>
        <v>0</v>
      </c>
      <c r="N41" s="348">
        <f t="shared" si="3"/>
        <v>0</v>
      </c>
      <c r="O41" s="348">
        <f t="shared" si="4"/>
        <v>0</v>
      </c>
      <c r="P41" s="348">
        <f t="shared" si="5"/>
        <v>0</v>
      </c>
      <c r="Q41" s="348">
        <f t="shared" si="6"/>
        <v>0</v>
      </c>
      <c r="R41" s="350"/>
    </row>
    <row r="42" spans="1:18" s="349" customFormat="1" ht="11.25">
      <c r="A42" s="341">
        <f t="shared" si="0"/>
        <v>28</v>
      </c>
      <c r="B42" s="342" t="s">
        <v>64</v>
      </c>
      <c r="C42" s="352" t="s">
        <v>164</v>
      </c>
      <c r="D42" s="353" t="s">
        <v>170</v>
      </c>
      <c r="E42" s="353" t="s">
        <v>68</v>
      </c>
      <c r="F42" s="345">
        <v>50</v>
      </c>
      <c r="G42" s="346"/>
      <c r="H42" s="347"/>
      <c r="I42" s="351"/>
      <c r="J42" s="348"/>
      <c r="K42" s="348"/>
      <c r="L42" s="348">
        <f t="shared" si="1"/>
        <v>0</v>
      </c>
      <c r="M42" s="347">
        <f t="shared" si="2"/>
        <v>0</v>
      </c>
      <c r="N42" s="348">
        <f t="shared" si="3"/>
        <v>0</v>
      </c>
      <c r="O42" s="348">
        <f t="shared" si="4"/>
        <v>0</v>
      </c>
      <c r="P42" s="348">
        <f t="shared" si="5"/>
        <v>0</v>
      </c>
      <c r="Q42" s="348">
        <f t="shared" si="6"/>
        <v>0</v>
      </c>
      <c r="R42" s="350"/>
    </row>
    <row r="43" spans="1:18" s="349" customFormat="1" ht="11.25">
      <c r="A43" s="341">
        <f t="shared" si="0"/>
        <v>29</v>
      </c>
      <c r="B43" s="342" t="s">
        <v>64</v>
      </c>
      <c r="C43" s="352" t="s">
        <v>171</v>
      </c>
      <c r="D43" s="352"/>
      <c r="E43" s="353" t="s">
        <v>68</v>
      </c>
      <c r="F43" s="345">
        <v>230</v>
      </c>
      <c r="G43" s="346"/>
      <c r="H43" s="347"/>
      <c r="I43" s="351"/>
      <c r="J43" s="348"/>
      <c r="K43" s="348"/>
      <c r="L43" s="348">
        <f t="shared" si="1"/>
        <v>0</v>
      </c>
      <c r="M43" s="347">
        <f t="shared" si="2"/>
        <v>0</v>
      </c>
      <c r="N43" s="348">
        <f t="shared" si="3"/>
        <v>0</v>
      </c>
      <c r="O43" s="348">
        <f t="shared" si="4"/>
        <v>0</v>
      </c>
      <c r="P43" s="348">
        <f t="shared" si="5"/>
        <v>0</v>
      </c>
      <c r="Q43" s="348">
        <f t="shared" si="6"/>
        <v>0</v>
      </c>
      <c r="R43" s="350"/>
    </row>
    <row r="44" spans="1:18" s="349" customFormat="1" ht="11.25">
      <c r="A44" s="341">
        <f t="shared" si="0"/>
        <v>30</v>
      </c>
      <c r="B44" s="342" t="s">
        <v>64</v>
      </c>
      <c r="C44" s="352" t="s">
        <v>172</v>
      </c>
      <c r="D44" s="352"/>
      <c r="E44" s="353" t="s">
        <v>79</v>
      </c>
      <c r="F44" s="345">
        <v>12</v>
      </c>
      <c r="G44" s="346"/>
      <c r="H44" s="347"/>
      <c r="I44" s="351"/>
      <c r="J44" s="348"/>
      <c r="K44" s="348"/>
      <c r="L44" s="348">
        <f t="shared" si="1"/>
        <v>0</v>
      </c>
      <c r="M44" s="347">
        <f t="shared" si="2"/>
        <v>0</v>
      </c>
      <c r="N44" s="348">
        <f t="shared" si="3"/>
        <v>0</v>
      </c>
      <c r="O44" s="348">
        <f t="shared" si="4"/>
        <v>0</v>
      </c>
      <c r="P44" s="348">
        <f t="shared" si="5"/>
        <v>0</v>
      </c>
      <c r="Q44" s="348">
        <f t="shared" si="6"/>
        <v>0</v>
      </c>
      <c r="R44" s="350"/>
    </row>
    <row r="45" spans="1:18" s="349" customFormat="1" ht="11.25">
      <c r="A45" s="341">
        <f t="shared" si="0"/>
        <v>31</v>
      </c>
      <c r="B45" s="342" t="s">
        <v>64</v>
      </c>
      <c r="C45" s="352" t="s">
        <v>173</v>
      </c>
      <c r="D45" s="353" t="s">
        <v>174</v>
      </c>
      <c r="E45" s="353" t="s">
        <v>79</v>
      </c>
      <c r="F45" s="345">
        <v>9</v>
      </c>
      <c r="G45" s="346"/>
      <c r="H45" s="347"/>
      <c r="I45" s="351"/>
      <c r="J45" s="348"/>
      <c r="K45" s="348"/>
      <c r="L45" s="348">
        <f t="shared" si="1"/>
        <v>0</v>
      </c>
      <c r="M45" s="347">
        <f t="shared" si="2"/>
        <v>0</v>
      </c>
      <c r="N45" s="348">
        <f t="shared" si="3"/>
        <v>0</v>
      </c>
      <c r="O45" s="348">
        <f t="shared" si="4"/>
        <v>0</v>
      </c>
      <c r="P45" s="348">
        <f t="shared" si="5"/>
        <v>0</v>
      </c>
      <c r="Q45" s="348">
        <f t="shared" si="6"/>
        <v>0</v>
      </c>
      <c r="R45" s="350"/>
    </row>
    <row r="46" spans="1:18" s="349" customFormat="1" ht="11.25">
      <c r="A46" s="341">
        <f t="shared" si="0"/>
        <v>32</v>
      </c>
      <c r="B46" s="342" t="s">
        <v>64</v>
      </c>
      <c r="C46" s="352" t="s">
        <v>173</v>
      </c>
      <c r="D46" s="353" t="s">
        <v>175</v>
      </c>
      <c r="E46" s="353" t="s">
        <v>79</v>
      </c>
      <c r="F46" s="345">
        <v>3</v>
      </c>
      <c r="G46" s="346"/>
      <c r="H46" s="347"/>
      <c r="I46" s="351"/>
      <c r="J46" s="348"/>
      <c r="K46" s="348"/>
      <c r="L46" s="348">
        <f t="shared" si="1"/>
        <v>0</v>
      </c>
      <c r="M46" s="347">
        <f t="shared" si="2"/>
        <v>0</v>
      </c>
      <c r="N46" s="348">
        <f t="shared" si="3"/>
        <v>0</v>
      </c>
      <c r="O46" s="348">
        <f t="shared" si="4"/>
        <v>0</v>
      </c>
      <c r="P46" s="348">
        <f t="shared" si="5"/>
        <v>0</v>
      </c>
      <c r="Q46" s="348">
        <f t="shared" si="6"/>
        <v>0</v>
      </c>
      <c r="R46" s="350"/>
    </row>
    <row r="47" spans="1:18" s="349" customFormat="1" ht="11.25">
      <c r="A47" s="341">
        <f t="shared" si="0"/>
        <v>33</v>
      </c>
      <c r="B47" s="342" t="s">
        <v>64</v>
      </c>
      <c r="C47" s="352" t="s">
        <v>173</v>
      </c>
      <c r="D47" s="353" t="s">
        <v>176</v>
      </c>
      <c r="E47" s="353" t="s">
        <v>79</v>
      </c>
      <c r="F47" s="345">
        <v>5</v>
      </c>
      <c r="G47" s="346"/>
      <c r="H47" s="347"/>
      <c r="I47" s="351"/>
      <c r="J47" s="348"/>
      <c r="K47" s="348"/>
      <c r="L47" s="348">
        <f t="shared" si="1"/>
        <v>0</v>
      </c>
      <c r="M47" s="347">
        <f t="shared" si="2"/>
        <v>0</v>
      </c>
      <c r="N47" s="348">
        <f t="shared" si="3"/>
        <v>0</v>
      </c>
      <c r="O47" s="348">
        <f t="shared" si="4"/>
        <v>0</v>
      </c>
      <c r="P47" s="348">
        <f t="shared" si="5"/>
        <v>0</v>
      </c>
      <c r="Q47" s="348">
        <f t="shared" si="6"/>
        <v>0</v>
      </c>
      <c r="R47" s="350"/>
    </row>
    <row r="48" spans="1:18" s="349" customFormat="1" ht="11.25">
      <c r="A48" s="341">
        <f t="shared" si="0"/>
        <v>34</v>
      </c>
      <c r="B48" s="342" t="s">
        <v>64</v>
      </c>
      <c r="C48" s="352" t="s">
        <v>173</v>
      </c>
      <c r="D48" s="353" t="s">
        <v>177</v>
      </c>
      <c r="E48" s="353" t="s">
        <v>79</v>
      </c>
      <c r="F48" s="345">
        <v>2</v>
      </c>
      <c r="G48" s="346"/>
      <c r="H48" s="347"/>
      <c r="I48" s="351"/>
      <c r="J48" s="348"/>
      <c r="K48" s="348"/>
      <c r="L48" s="348">
        <f t="shared" si="1"/>
        <v>0</v>
      </c>
      <c r="M48" s="347">
        <f t="shared" si="2"/>
        <v>0</v>
      </c>
      <c r="N48" s="348">
        <f t="shared" si="3"/>
        <v>0</v>
      </c>
      <c r="O48" s="348">
        <f t="shared" si="4"/>
        <v>0</v>
      </c>
      <c r="P48" s="348">
        <f t="shared" si="5"/>
        <v>0</v>
      </c>
      <c r="Q48" s="348">
        <f t="shared" si="6"/>
        <v>0</v>
      </c>
      <c r="R48" s="350"/>
    </row>
    <row r="49" spans="1:18" s="349" customFormat="1" ht="11.25">
      <c r="A49" s="341">
        <f t="shared" si="0"/>
        <v>35</v>
      </c>
      <c r="B49" s="342" t="s">
        <v>64</v>
      </c>
      <c r="C49" s="352" t="s">
        <v>178</v>
      </c>
      <c r="D49" s="353" t="s">
        <v>179</v>
      </c>
      <c r="E49" s="353" t="s">
        <v>79</v>
      </c>
      <c r="F49" s="345">
        <v>4</v>
      </c>
      <c r="G49" s="346"/>
      <c r="H49" s="347"/>
      <c r="I49" s="351"/>
      <c r="J49" s="348"/>
      <c r="K49" s="348"/>
      <c r="L49" s="348">
        <f t="shared" si="1"/>
        <v>0</v>
      </c>
      <c r="M49" s="347">
        <f t="shared" si="2"/>
        <v>0</v>
      </c>
      <c r="N49" s="348">
        <f t="shared" si="3"/>
        <v>0</v>
      </c>
      <c r="O49" s="348">
        <f t="shared" si="4"/>
        <v>0</v>
      </c>
      <c r="P49" s="348">
        <f t="shared" si="5"/>
        <v>0</v>
      </c>
      <c r="Q49" s="348">
        <f t="shared" si="6"/>
        <v>0</v>
      </c>
      <c r="R49" s="350"/>
    </row>
    <row r="50" spans="1:18" s="349" customFormat="1" ht="11.25">
      <c r="A50" s="341">
        <f t="shared" si="0"/>
        <v>36</v>
      </c>
      <c r="B50" s="342" t="s">
        <v>64</v>
      </c>
      <c r="C50" s="352" t="s">
        <v>178</v>
      </c>
      <c r="D50" s="353" t="s">
        <v>180</v>
      </c>
      <c r="E50" s="353" t="s">
        <v>79</v>
      </c>
      <c r="F50" s="345">
        <v>3</v>
      </c>
      <c r="G50" s="346"/>
      <c r="H50" s="347"/>
      <c r="I50" s="351"/>
      <c r="J50" s="348"/>
      <c r="K50" s="348"/>
      <c r="L50" s="348">
        <f t="shared" si="1"/>
        <v>0</v>
      </c>
      <c r="M50" s="347">
        <f t="shared" si="2"/>
        <v>0</v>
      </c>
      <c r="N50" s="348">
        <f t="shared" si="3"/>
        <v>0</v>
      </c>
      <c r="O50" s="348">
        <f t="shared" si="4"/>
        <v>0</v>
      </c>
      <c r="P50" s="348">
        <f t="shared" si="5"/>
        <v>0</v>
      </c>
      <c r="Q50" s="348">
        <f t="shared" si="6"/>
        <v>0</v>
      </c>
      <c r="R50" s="350"/>
    </row>
    <row r="51" spans="1:18" s="349" customFormat="1" ht="11.25">
      <c r="A51" s="341">
        <f t="shared" si="0"/>
        <v>37</v>
      </c>
      <c r="B51" s="342" t="s">
        <v>64</v>
      </c>
      <c r="C51" s="352" t="s">
        <v>178</v>
      </c>
      <c r="D51" s="353" t="s">
        <v>181</v>
      </c>
      <c r="E51" s="353" t="s">
        <v>79</v>
      </c>
      <c r="F51" s="345">
        <v>2</v>
      </c>
      <c r="G51" s="346"/>
      <c r="H51" s="347"/>
      <c r="I51" s="351"/>
      <c r="J51" s="348"/>
      <c r="K51" s="348"/>
      <c r="L51" s="348">
        <f t="shared" si="1"/>
        <v>0</v>
      </c>
      <c r="M51" s="347">
        <f t="shared" si="2"/>
        <v>0</v>
      </c>
      <c r="N51" s="348">
        <f t="shared" si="3"/>
        <v>0</v>
      </c>
      <c r="O51" s="348">
        <f t="shared" si="4"/>
        <v>0</v>
      </c>
      <c r="P51" s="348">
        <f t="shared" si="5"/>
        <v>0</v>
      </c>
      <c r="Q51" s="348">
        <f t="shared" si="6"/>
        <v>0</v>
      </c>
      <c r="R51" s="350"/>
    </row>
    <row r="52" spans="1:18" s="349" customFormat="1" ht="11.25">
      <c r="A52" s="341">
        <f t="shared" si="0"/>
        <v>38</v>
      </c>
      <c r="B52" s="342" t="s">
        <v>64</v>
      </c>
      <c r="C52" s="352" t="s">
        <v>182</v>
      </c>
      <c r="D52" s="353" t="s">
        <v>183</v>
      </c>
      <c r="E52" s="353" t="s">
        <v>55</v>
      </c>
      <c r="F52" s="345">
        <v>1</v>
      </c>
      <c r="G52" s="346"/>
      <c r="H52" s="347"/>
      <c r="I52" s="351"/>
      <c r="J52" s="348"/>
      <c r="K52" s="348"/>
      <c r="L52" s="348">
        <f t="shared" si="1"/>
        <v>0</v>
      </c>
      <c r="M52" s="347">
        <f t="shared" si="2"/>
        <v>0</v>
      </c>
      <c r="N52" s="348">
        <f t="shared" si="3"/>
        <v>0</v>
      </c>
      <c r="O52" s="348">
        <f t="shared" si="4"/>
        <v>0</v>
      </c>
      <c r="P52" s="348">
        <f t="shared" si="5"/>
        <v>0</v>
      </c>
      <c r="Q52" s="348">
        <f t="shared" si="6"/>
        <v>0</v>
      </c>
      <c r="R52" s="350"/>
    </row>
    <row r="53" spans="1:18" s="349" customFormat="1" ht="11.25">
      <c r="A53" s="341">
        <f t="shared" si="0"/>
        <v>39</v>
      </c>
      <c r="B53" s="342" t="s">
        <v>64</v>
      </c>
      <c r="C53" s="352" t="s">
        <v>184</v>
      </c>
      <c r="D53" s="353"/>
      <c r="E53" s="353" t="s">
        <v>68</v>
      </c>
      <c r="F53" s="345">
        <v>6</v>
      </c>
      <c r="G53" s="346"/>
      <c r="H53" s="347"/>
      <c r="I53" s="351"/>
      <c r="J53" s="348"/>
      <c r="K53" s="348"/>
      <c r="L53" s="348">
        <f t="shared" si="1"/>
        <v>0</v>
      </c>
      <c r="M53" s="347">
        <f t="shared" si="2"/>
        <v>0</v>
      </c>
      <c r="N53" s="348">
        <f t="shared" si="3"/>
        <v>0</v>
      </c>
      <c r="O53" s="348">
        <f t="shared" si="4"/>
        <v>0</v>
      </c>
      <c r="P53" s="348">
        <f t="shared" si="5"/>
        <v>0</v>
      </c>
      <c r="Q53" s="348">
        <f t="shared" si="6"/>
        <v>0</v>
      </c>
      <c r="R53" s="350"/>
    </row>
    <row r="54" spans="1:18" s="349" customFormat="1" ht="11.25">
      <c r="A54" s="341"/>
      <c r="B54" s="342"/>
      <c r="C54" s="393" t="s">
        <v>185</v>
      </c>
      <c r="D54" s="353"/>
      <c r="E54" s="353"/>
      <c r="F54" s="345"/>
      <c r="G54" s="346"/>
      <c r="H54" s="347"/>
      <c r="I54" s="351"/>
      <c r="J54" s="348"/>
      <c r="K54" s="348"/>
      <c r="L54" s="348"/>
      <c r="M54" s="347"/>
      <c r="N54" s="348"/>
      <c r="O54" s="348"/>
      <c r="P54" s="348"/>
      <c r="Q54" s="348"/>
      <c r="R54" s="350"/>
    </row>
    <row r="55" spans="1:18" s="349" customFormat="1" ht="33.75">
      <c r="A55" s="341">
        <f>A53+1</f>
        <v>40</v>
      </c>
      <c r="B55" s="342" t="s">
        <v>64</v>
      </c>
      <c r="C55" s="401" t="s">
        <v>246</v>
      </c>
      <c r="D55" s="402" t="s">
        <v>410</v>
      </c>
      <c r="E55" s="353" t="s">
        <v>26</v>
      </c>
      <c r="F55" s="345">
        <v>1</v>
      </c>
      <c r="G55" s="346"/>
      <c r="H55" s="347"/>
      <c r="I55" s="351"/>
      <c r="J55" s="348"/>
      <c r="K55" s="348"/>
      <c r="L55" s="348">
        <f t="shared" si="1"/>
        <v>0</v>
      </c>
      <c r="M55" s="347">
        <f t="shared" si="2"/>
        <v>0</v>
      </c>
      <c r="N55" s="348">
        <f t="shared" si="3"/>
        <v>0</v>
      </c>
      <c r="O55" s="348">
        <f t="shared" si="4"/>
        <v>0</v>
      </c>
      <c r="P55" s="348">
        <f t="shared" si="5"/>
        <v>0</v>
      </c>
      <c r="Q55" s="348">
        <f t="shared" si="6"/>
        <v>0</v>
      </c>
      <c r="R55" s="350"/>
    </row>
    <row r="56" spans="1:18" s="349" customFormat="1" ht="33.75">
      <c r="A56" s="341">
        <f t="shared" si="0"/>
        <v>41</v>
      </c>
      <c r="B56" s="342" t="s">
        <v>64</v>
      </c>
      <c r="C56" s="352" t="s">
        <v>186</v>
      </c>
      <c r="D56" s="352"/>
      <c r="E56" s="353" t="s">
        <v>68</v>
      </c>
      <c r="F56" s="345">
        <v>19</v>
      </c>
      <c r="G56" s="346"/>
      <c r="H56" s="347"/>
      <c r="I56" s="351"/>
      <c r="J56" s="348"/>
      <c r="K56" s="348"/>
      <c r="L56" s="348">
        <f t="shared" si="1"/>
        <v>0</v>
      </c>
      <c r="M56" s="347">
        <f t="shared" si="2"/>
        <v>0</v>
      </c>
      <c r="N56" s="348">
        <f t="shared" si="3"/>
        <v>0</v>
      </c>
      <c r="O56" s="348">
        <f t="shared" si="4"/>
        <v>0</v>
      </c>
      <c r="P56" s="348">
        <f t="shared" si="5"/>
        <v>0</v>
      </c>
      <c r="Q56" s="348">
        <f t="shared" si="6"/>
        <v>0</v>
      </c>
      <c r="R56" s="350"/>
    </row>
    <row r="57" spans="1:18" s="349" customFormat="1" ht="22.5">
      <c r="A57" s="341">
        <f t="shared" si="0"/>
        <v>42</v>
      </c>
      <c r="B57" s="342" t="s">
        <v>64</v>
      </c>
      <c r="C57" s="401" t="s">
        <v>187</v>
      </c>
      <c r="D57" s="352"/>
      <c r="E57" s="353" t="s">
        <v>26</v>
      </c>
      <c r="F57" s="345">
        <v>1</v>
      </c>
      <c r="G57" s="346"/>
      <c r="H57" s="347"/>
      <c r="I57" s="351"/>
      <c r="J57" s="348"/>
      <c r="K57" s="348"/>
      <c r="L57" s="348">
        <f aca="true" t="shared" si="7" ref="L57:L78">I57+J57+K57</f>
        <v>0</v>
      </c>
      <c r="M57" s="347">
        <f aca="true" t="shared" si="8" ref="M57:M78">ROUND(F57*G57,2)</f>
        <v>0</v>
      </c>
      <c r="N57" s="348">
        <f aca="true" t="shared" si="9" ref="N57:N78">ROUND(F57*I57,2)</f>
        <v>0</v>
      </c>
      <c r="O57" s="348">
        <f aca="true" t="shared" si="10" ref="O57:O78">ROUND(F57*J57,2)</f>
        <v>0</v>
      </c>
      <c r="P57" s="348">
        <f aca="true" t="shared" si="11" ref="P57:P78">ROUND(F57*K57,2)</f>
        <v>0</v>
      </c>
      <c r="Q57" s="348">
        <f aca="true" t="shared" si="12" ref="Q57:Q78">P57+O57+N57</f>
        <v>0</v>
      </c>
      <c r="R57" s="350"/>
    </row>
    <row r="58" spans="1:18" s="349" customFormat="1" ht="11.25">
      <c r="A58" s="341">
        <f t="shared" si="0"/>
        <v>43</v>
      </c>
      <c r="B58" s="342" t="s">
        <v>64</v>
      </c>
      <c r="C58" s="352" t="s">
        <v>188</v>
      </c>
      <c r="D58" s="352"/>
      <c r="E58" s="353" t="s">
        <v>26</v>
      </c>
      <c r="F58" s="345">
        <v>1</v>
      </c>
      <c r="G58" s="346"/>
      <c r="H58" s="347"/>
      <c r="I58" s="351"/>
      <c r="J58" s="348"/>
      <c r="K58" s="348"/>
      <c r="L58" s="348">
        <f t="shared" si="7"/>
        <v>0</v>
      </c>
      <c r="M58" s="347">
        <f t="shared" si="8"/>
        <v>0</v>
      </c>
      <c r="N58" s="348">
        <f t="shared" si="9"/>
        <v>0</v>
      </c>
      <c r="O58" s="348">
        <f t="shared" si="10"/>
        <v>0</v>
      </c>
      <c r="P58" s="348">
        <f t="shared" si="11"/>
        <v>0</v>
      </c>
      <c r="Q58" s="348">
        <f t="shared" si="12"/>
        <v>0</v>
      </c>
      <c r="R58" s="350"/>
    </row>
    <row r="59" spans="1:18" s="349" customFormat="1" ht="11.25">
      <c r="A59" s="341">
        <f t="shared" si="0"/>
        <v>44</v>
      </c>
      <c r="B59" s="342" t="s">
        <v>64</v>
      </c>
      <c r="C59" s="352" t="s">
        <v>189</v>
      </c>
      <c r="D59" s="352"/>
      <c r="E59" s="353" t="s">
        <v>26</v>
      </c>
      <c r="F59" s="345">
        <v>1</v>
      </c>
      <c r="G59" s="346"/>
      <c r="H59" s="347"/>
      <c r="I59" s="351"/>
      <c r="J59" s="348"/>
      <c r="K59" s="348"/>
      <c r="L59" s="348">
        <f t="shared" si="7"/>
        <v>0</v>
      </c>
      <c r="M59" s="347">
        <f t="shared" si="8"/>
        <v>0</v>
      </c>
      <c r="N59" s="348">
        <f t="shared" si="9"/>
        <v>0</v>
      </c>
      <c r="O59" s="348">
        <f t="shared" si="10"/>
        <v>0</v>
      </c>
      <c r="P59" s="348">
        <f t="shared" si="11"/>
        <v>0</v>
      </c>
      <c r="Q59" s="348">
        <f t="shared" si="12"/>
        <v>0</v>
      </c>
      <c r="R59" s="350"/>
    </row>
    <row r="60" spans="1:18" s="349" customFormat="1" ht="22.5">
      <c r="A60" s="341">
        <f t="shared" si="0"/>
        <v>45</v>
      </c>
      <c r="B60" s="342" t="s">
        <v>64</v>
      </c>
      <c r="C60" s="352" t="s">
        <v>190</v>
      </c>
      <c r="D60" s="353" t="s">
        <v>191</v>
      </c>
      <c r="E60" s="353" t="s">
        <v>26</v>
      </c>
      <c r="F60" s="345">
        <v>1</v>
      </c>
      <c r="G60" s="346"/>
      <c r="H60" s="347"/>
      <c r="I60" s="351"/>
      <c r="J60" s="348"/>
      <c r="K60" s="348"/>
      <c r="L60" s="348">
        <f t="shared" si="7"/>
        <v>0</v>
      </c>
      <c r="M60" s="347">
        <f t="shared" si="8"/>
        <v>0</v>
      </c>
      <c r="N60" s="348">
        <f t="shared" si="9"/>
        <v>0</v>
      </c>
      <c r="O60" s="348">
        <f t="shared" si="10"/>
        <v>0</v>
      </c>
      <c r="P60" s="348">
        <f t="shared" si="11"/>
        <v>0</v>
      </c>
      <c r="Q60" s="348">
        <f t="shared" si="12"/>
        <v>0</v>
      </c>
      <c r="R60" s="350"/>
    </row>
    <row r="61" spans="1:18" s="349" customFormat="1" ht="11.25">
      <c r="A61" s="341">
        <f t="shared" si="0"/>
        <v>46</v>
      </c>
      <c r="B61" s="342" t="s">
        <v>64</v>
      </c>
      <c r="C61" s="352" t="s">
        <v>192</v>
      </c>
      <c r="D61" s="353" t="s">
        <v>193</v>
      </c>
      <c r="E61" s="353" t="s">
        <v>26</v>
      </c>
      <c r="F61" s="345">
        <v>1</v>
      </c>
      <c r="G61" s="346"/>
      <c r="H61" s="347"/>
      <c r="I61" s="351"/>
      <c r="J61" s="348"/>
      <c r="K61" s="348"/>
      <c r="L61" s="348">
        <f t="shared" si="7"/>
        <v>0</v>
      </c>
      <c r="M61" s="347">
        <f t="shared" si="8"/>
        <v>0</v>
      </c>
      <c r="N61" s="348">
        <f t="shared" si="9"/>
        <v>0</v>
      </c>
      <c r="O61" s="348">
        <f t="shared" si="10"/>
        <v>0</v>
      </c>
      <c r="P61" s="348">
        <f t="shared" si="11"/>
        <v>0</v>
      </c>
      <c r="Q61" s="348">
        <f t="shared" si="12"/>
        <v>0</v>
      </c>
      <c r="R61" s="350"/>
    </row>
    <row r="62" spans="1:18" s="349" customFormat="1" ht="11.25">
      <c r="A62" s="341">
        <f t="shared" si="0"/>
        <v>47</v>
      </c>
      <c r="B62" s="342" t="s">
        <v>64</v>
      </c>
      <c r="C62" s="352" t="s">
        <v>173</v>
      </c>
      <c r="D62" s="353" t="s">
        <v>194</v>
      </c>
      <c r="E62" s="353" t="s">
        <v>79</v>
      </c>
      <c r="F62" s="345">
        <v>4</v>
      </c>
      <c r="G62" s="346"/>
      <c r="H62" s="347"/>
      <c r="I62" s="351"/>
      <c r="J62" s="348"/>
      <c r="K62" s="348"/>
      <c r="L62" s="348">
        <f t="shared" si="7"/>
        <v>0</v>
      </c>
      <c r="M62" s="347">
        <f t="shared" si="8"/>
        <v>0</v>
      </c>
      <c r="N62" s="348">
        <f t="shared" si="9"/>
        <v>0</v>
      </c>
      <c r="O62" s="348">
        <f t="shared" si="10"/>
        <v>0</v>
      </c>
      <c r="P62" s="348">
        <f t="shared" si="11"/>
        <v>0</v>
      </c>
      <c r="Q62" s="348">
        <f t="shared" si="12"/>
        <v>0</v>
      </c>
      <c r="R62" s="350"/>
    </row>
    <row r="63" spans="1:18" s="349" customFormat="1" ht="11.25">
      <c r="A63" s="341">
        <f t="shared" si="0"/>
        <v>48</v>
      </c>
      <c r="B63" s="342" t="s">
        <v>64</v>
      </c>
      <c r="C63" s="352" t="s">
        <v>173</v>
      </c>
      <c r="D63" s="353" t="s">
        <v>174</v>
      </c>
      <c r="E63" s="353" t="s">
        <v>79</v>
      </c>
      <c r="F63" s="345">
        <v>3</v>
      </c>
      <c r="G63" s="346"/>
      <c r="H63" s="347"/>
      <c r="I63" s="351"/>
      <c r="J63" s="348"/>
      <c r="K63" s="348"/>
      <c r="L63" s="348">
        <f t="shared" si="7"/>
        <v>0</v>
      </c>
      <c r="M63" s="347">
        <f t="shared" si="8"/>
        <v>0</v>
      </c>
      <c r="N63" s="348">
        <f t="shared" si="9"/>
        <v>0</v>
      </c>
      <c r="O63" s="348">
        <f t="shared" si="10"/>
        <v>0</v>
      </c>
      <c r="P63" s="348">
        <f t="shared" si="11"/>
        <v>0</v>
      </c>
      <c r="Q63" s="348">
        <f t="shared" si="12"/>
        <v>0</v>
      </c>
      <c r="R63" s="350"/>
    </row>
    <row r="64" spans="1:18" s="349" customFormat="1" ht="11.25">
      <c r="A64" s="341">
        <f t="shared" si="0"/>
        <v>49</v>
      </c>
      <c r="B64" s="342" t="s">
        <v>64</v>
      </c>
      <c r="C64" s="352" t="s">
        <v>178</v>
      </c>
      <c r="D64" s="353" t="s">
        <v>195</v>
      </c>
      <c r="E64" s="353" t="s">
        <v>79</v>
      </c>
      <c r="F64" s="345">
        <v>1</v>
      </c>
      <c r="G64" s="346"/>
      <c r="H64" s="347"/>
      <c r="I64" s="351"/>
      <c r="J64" s="348"/>
      <c r="K64" s="348"/>
      <c r="L64" s="348">
        <f t="shared" si="7"/>
        <v>0</v>
      </c>
      <c r="M64" s="347">
        <f t="shared" si="8"/>
        <v>0</v>
      </c>
      <c r="N64" s="348">
        <f t="shared" si="9"/>
        <v>0</v>
      </c>
      <c r="O64" s="348">
        <f t="shared" si="10"/>
        <v>0</v>
      </c>
      <c r="P64" s="348">
        <f t="shared" si="11"/>
        <v>0</v>
      </c>
      <c r="Q64" s="348">
        <f t="shared" si="12"/>
        <v>0</v>
      </c>
      <c r="R64" s="350"/>
    </row>
    <row r="65" spans="1:18" s="349" customFormat="1" ht="11.25">
      <c r="A65" s="341">
        <f t="shared" si="0"/>
        <v>50</v>
      </c>
      <c r="B65" s="342" t="s">
        <v>64</v>
      </c>
      <c r="C65" s="352" t="s">
        <v>196</v>
      </c>
      <c r="D65" s="353" t="s">
        <v>197</v>
      </c>
      <c r="E65" s="353" t="s">
        <v>79</v>
      </c>
      <c r="F65" s="345">
        <v>1</v>
      </c>
      <c r="G65" s="346"/>
      <c r="H65" s="347"/>
      <c r="I65" s="351"/>
      <c r="J65" s="348"/>
      <c r="K65" s="348"/>
      <c r="L65" s="348">
        <f t="shared" si="7"/>
        <v>0</v>
      </c>
      <c r="M65" s="347">
        <f t="shared" si="8"/>
        <v>0</v>
      </c>
      <c r="N65" s="348">
        <f t="shared" si="9"/>
        <v>0</v>
      </c>
      <c r="O65" s="348">
        <f t="shared" si="10"/>
        <v>0</v>
      </c>
      <c r="P65" s="348">
        <f t="shared" si="11"/>
        <v>0</v>
      </c>
      <c r="Q65" s="348">
        <f t="shared" si="12"/>
        <v>0</v>
      </c>
      <c r="R65" s="350"/>
    </row>
    <row r="66" spans="1:18" s="349" customFormat="1" ht="11.25">
      <c r="A66" s="341">
        <f t="shared" si="0"/>
        <v>51</v>
      </c>
      <c r="B66" s="342" t="s">
        <v>64</v>
      </c>
      <c r="C66" s="352" t="s">
        <v>198</v>
      </c>
      <c r="D66" s="353" t="s">
        <v>199</v>
      </c>
      <c r="E66" s="353" t="s">
        <v>79</v>
      </c>
      <c r="F66" s="345">
        <v>2</v>
      </c>
      <c r="G66" s="346"/>
      <c r="H66" s="347"/>
      <c r="I66" s="351"/>
      <c r="J66" s="348"/>
      <c r="K66" s="348"/>
      <c r="L66" s="348">
        <f t="shared" si="7"/>
        <v>0</v>
      </c>
      <c r="M66" s="347">
        <f t="shared" si="8"/>
        <v>0</v>
      </c>
      <c r="N66" s="348">
        <f t="shared" si="9"/>
        <v>0</v>
      </c>
      <c r="O66" s="348">
        <f t="shared" si="10"/>
        <v>0</v>
      </c>
      <c r="P66" s="348">
        <f t="shared" si="11"/>
        <v>0</v>
      </c>
      <c r="Q66" s="348">
        <f t="shared" si="12"/>
        <v>0</v>
      </c>
      <c r="R66" s="350"/>
    </row>
    <row r="67" spans="1:18" s="349" customFormat="1" ht="11.25">
      <c r="A67" s="341">
        <f t="shared" si="0"/>
        <v>52</v>
      </c>
      <c r="B67" s="342" t="s">
        <v>64</v>
      </c>
      <c r="C67" s="352" t="s">
        <v>200</v>
      </c>
      <c r="D67" s="353" t="s">
        <v>197</v>
      </c>
      <c r="E67" s="353" t="s">
        <v>79</v>
      </c>
      <c r="F67" s="345">
        <v>1</v>
      </c>
      <c r="G67" s="346"/>
      <c r="H67" s="347"/>
      <c r="I67" s="351"/>
      <c r="J67" s="348"/>
      <c r="K67" s="348"/>
      <c r="L67" s="348">
        <f t="shared" si="7"/>
        <v>0</v>
      </c>
      <c r="M67" s="347">
        <f t="shared" si="8"/>
        <v>0</v>
      </c>
      <c r="N67" s="348">
        <f t="shared" si="9"/>
        <v>0</v>
      </c>
      <c r="O67" s="348">
        <f t="shared" si="10"/>
        <v>0</v>
      </c>
      <c r="P67" s="348">
        <f t="shared" si="11"/>
        <v>0</v>
      </c>
      <c r="Q67" s="348">
        <f t="shared" si="12"/>
        <v>0</v>
      </c>
      <c r="R67" s="350"/>
    </row>
    <row r="68" spans="1:18" s="349" customFormat="1" ht="11.25">
      <c r="A68" s="341">
        <f t="shared" si="0"/>
        <v>53</v>
      </c>
      <c r="B68" s="342" t="s">
        <v>64</v>
      </c>
      <c r="C68" s="352" t="s">
        <v>201</v>
      </c>
      <c r="D68" s="353" t="s">
        <v>202</v>
      </c>
      <c r="E68" s="353" t="s">
        <v>79</v>
      </c>
      <c r="F68" s="345">
        <v>2</v>
      </c>
      <c r="G68" s="346"/>
      <c r="H68" s="347"/>
      <c r="I68" s="351"/>
      <c r="J68" s="348"/>
      <c r="K68" s="348"/>
      <c r="L68" s="348">
        <f t="shared" si="7"/>
        <v>0</v>
      </c>
      <c r="M68" s="347">
        <f t="shared" si="8"/>
        <v>0</v>
      </c>
      <c r="N68" s="348">
        <f t="shared" si="9"/>
        <v>0</v>
      </c>
      <c r="O68" s="348">
        <f t="shared" si="10"/>
        <v>0</v>
      </c>
      <c r="P68" s="348">
        <f t="shared" si="11"/>
        <v>0</v>
      </c>
      <c r="Q68" s="348">
        <f t="shared" si="12"/>
        <v>0</v>
      </c>
      <c r="R68" s="350"/>
    </row>
    <row r="69" spans="1:18" s="349" customFormat="1" ht="11.25">
      <c r="A69" s="341">
        <f t="shared" si="0"/>
        <v>54</v>
      </c>
      <c r="B69" s="342" t="s">
        <v>64</v>
      </c>
      <c r="C69" s="352" t="s">
        <v>203</v>
      </c>
      <c r="D69" s="353" t="s">
        <v>204</v>
      </c>
      <c r="E69" s="353" t="s">
        <v>79</v>
      </c>
      <c r="F69" s="345">
        <v>2</v>
      </c>
      <c r="G69" s="346"/>
      <c r="H69" s="347"/>
      <c r="I69" s="351"/>
      <c r="J69" s="348"/>
      <c r="K69" s="348"/>
      <c r="L69" s="348">
        <f t="shared" si="7"/>
        <v>0</v>
      </c>
      <c r="M69" s="347">
        <f t="shared" si="8"/>
        <v>0</v>
      </c>
      <c r="N69" s="348">
        <f t="shared" si="9"/>
        <v>0</v>
      </c>
      <c r="O69" s="348">
        <f t="shared" si="10"/>
        <v>0</v>
      </c>
      <c r="P69" s="348">
        <f t="shared" si="11"/>
        <v>0</v>
      </c>
      <c r="Q69" s="348">
        <f t="shared" si="12"/>
        <v>0</v>
      </c>
      <c r="R69" s="350"/>
    </row>
    <row r="70" spans="1:18" s="349" customFormat="1" ht="11.25">
      <c r="A70" s="341">
        <f t="shared" si="0"/>
        <v>55</v>
      </c>
      <c r="B70" s="342" t="s">
        <v>64</v>
      </c>
      <c r="C70" s="352" t="s">
        <v>161</v>
      </c>
      <c r="D70" s="353">
        <v>54</v>
      </c>
      <c r="E70" s="353" t="s">
        <v>68</v>
      </c>
      <c r="F70" s="345">
        <v>10</v>
      </c>
      <c r="G70" s="346"/>
      <c r="H70" s="347"/>
      <c r="I70" s="351"/>
      <c r="J70" s="348"/>
      <c r="K70" s="348"/>
      <c r="L70" s="348">
        <f t="shared" si="7"/>
        <v>0</v>
      </c>
      <c r="M70" s="347">
        <f t="shared" si="8"/>
        <v>0</v>
      </c>
      <c r="N70" s="348">
        <f t="shared" si="9"/>
        <v>0</v>
      </c>
      <c r="O70" s="348">
        <f t="shared" si="10"/>
        <v>0</v>
      </c>
      <c r="P70" s="348">
        <f t="shared" si="11"/>
        <v>0</v>
      </c>
      <c r="Q70" s="348">
        <f t="shared" si="12"/>
        <v>0</v>
      </c>
      <c r="R70" s="350"/>
    </row>
    <row r="71" spans="1:18" s="349" customFormat="1" ht="11.25">
      <c r="A71" s="341">
        <f t="shared" si="0"/>
        <v>56</v>
      </c>
      <c r="B71" s="342" t="s">
        <v>64</v>
      </c>
      <c r="C71" s="352" t="s">
        <v>161</v>
      </c>
      <c r="D71" s="353">
        <v>15</v>
      </c>
      <c r="E71" s="353" t="s">
        <v>68</v>
      </c>
      <c r="F71" s="345">
        <v>2</v>
      </c>
      <c r="G71" s="346"/>
      <c r="H71" s="347"/>
      <c r="I71" s="351"/>
      <c r="J71" s="348"/>
      <c r="K71" s="348"/>
      <c r="L71" s="348">
        <f t="shared" si="7"/>
        <v>0</v>
      </c>
      <c r="M71" s="347">
        <f t="shared" si="8"/>
        <v>0</v>
      </c>
      <c r="N71" s="348">
        <f t="shared" si="9"/>
        <v>0</v>
      </c>
      <c r="O71" s="348">
        <f t="shared" si="10"/>
        <v>0</v>
      </c>
      <c r="P71" s="348">
        <f t="shared" si="11"/>
        <v>0</v>
      </c>
      <c r="Q71" s="348">
        <f t="shared" si="12"/>
        <v>0</v>
      </c>
      <c r="R71" s="350"/>
    </row>
    <row r="72" spans="1:18" s="349" customFormat="1" ht="11.25">
      <c r="A72" s="341">
        <f t="shared" si="0"/>
        <v>57</v>
      </c>
      <c r="B72" s="342" t="s">
        <v>64</v>
      </c>
      <c r="C72" s="352" t="s">
        <v>162</v>
      </c>
      <c r="D72" s="353"/>
      <c r="E72" s="353" t="s">
        <v>26</v>
      </c>
      <c r="F72" s="345">
        <v>1</v>
      </c>
      <c r="G72" s="346"/>
      <c r="H72" s="347"/>
      <c r="I72" s="351"/>
      <c r="J72" s="348"/>
      <c r="K72" s="348"/>
      <c r="L72" s="348">
        <f t="shared" si="7"/>
        <v>0</v>
      </c>
      <c r="M72" s="347">
        <f t="shared" si="8"/>
        <v>0</v>
      </c>
      <c r="N72" s="348">
        <f t="shared" si="9"/>
        <v>0</v>
      </c>
      <c r="O72" s="348">
        <f t="shared" si="10"/>
        <v>0</v>
      </c>
      <c r="P72" s="348">
        <f t="shared" si="11"/>
        <v>0</v>
      </c>
      <c r="Q72" s="348">
        <f t="shared" si="12"/>
        <v>0</v>
      </c>
      <c r="R72" s="350"/>
    </row>
    <row r="73" spans="1:18" s="349" customFormat="1" ht="11.25">
      <c r="A73" s="341">
        <f t="shared" si="0"/>
        <v>58</v>
      </c>
      <c r="B73" s="342" t="s">
        <v>64</v>
      </c>
      <c r="C73" s="352" t="s">
        <v>163</v>
      </c>
      <c r="D73" s="353"/>
      <c r="E73" s="353" t="s">
        <v>26</v>
      </c>
      <c r="F73" s="345">
        <v>1</v>
      </c>
      <c r="G73" s="346"/>
      <c r="H73" s="347"/>
      <c r="I73" s="351"/>
      <c r="J73" s="348"/>
      <c r="K73" s="348"/>
      <c r="L73" s="348">
        <f t="shared" si="7"/>
        <v>0</v>
      </c>
      <c r="M73" s="347">
        <f t="shared" si="8"/>
        <v>0</v>
      </c>
      <c r="N73" s="348">
        <f t="shared" si="9"/>
        <v>0</v>
      </c>
      <c r="O73" s="348">
        <f t="shared" si="10"/>
        <v>0</v>
      </c>
      <c r="P73" s="348">
        <f t="shared" si="11"/>
        <v>0</v>
      </c>
      <c r="Q73" s="348">
        <f t="shared" si="12"/>
        <v>0</v>
      </c>
      <c r="R73" s="350"/>
    </row>
    <row r="74" spans="1:18" s="349" customFormat="1" ht="11.25">
      <c r="A74" s="341">
        <f t="shared" si="0"/>
        <v>59</v>
      </c>
      <c r="B74" s="342" t="s">
        <v>64</v>
      </c>
      <c r="C74" s="352" t="s">
        <v>205</v>
      </c>
      <c r="D74" s="353" t="s">
        <v>206</v>
      </c>
      <c r="E74" s="353" t="s">
        <v>68</v>
      </c>
      <c r="F74" s="345">
        <v>10</v>
      </c>
      <c r="G74" s="346"/>
      <c r="H74" s="347"/>
      <c r="I74" s="351"/>
      <c r="J74" s="348"/>
      <c r="K74" s="348"/>
      <c r="L74" s="348">
        <f t="shared" si="7"/>
        <v>0</v>
      </c>
      <c r="M74" s="347">
        <f t="shared" si="8"/>
        <v>0</v>
      </c>
      <c r="N74" s="348">
        <f t="shared" si="9"/>
        <v>0</v>
      </c>
      <c r="O74" s="348">
        <f t="shared" si="10"/>
        <v>0</v>
      </c>
      <c r="P74" s="348">
        <f t="shared" si="11"/>
        <v>0</v>
      </c>
      <c r="Q74" s="348">
        <f t="shared" si="12"/>
        <v>0</v>
      </c>
      <c r="R74" s="350"/>
    </row>
    <row r="75" spans="1:18" s="349" customFormat="1" ht="11.25">
      <c r="A75" s="341">
        <f t="shared" si="0"/>
        <v>60</v>
      </c>
      <c r="B75" s="342" t="s">
        <v>64</v>
      </c>
      <c r="C75" s="352" t="s">
        <v>207</v>
      </c>
      <c r="D75" s="353"/>
      <c r="E75" s="353" t="s">
        <v>26</v>
      </c>
      <c r="F75" s="345">
        <v>1</v>
      </c>
      <c r="G75" s="346"/>
      <c r="H75" s="347"/>
      <c r="I75" s="351"/>
      <c r="J75" s="348"/>
      <c r="K75" s="348"/>
      <c r="L75" s="348">
        <f t="shared" si="7"/>
        <v>0</v>
      </c>
      <c r="M75" s="347">
        <f t="shared" si="8"/>
        <v>0</v>
      </c>
      <c r="N75" s="348">
        <f t="shared" si="9"/>
        <v>0</v>
      </c>
      <c r="O75" s="348">
        <f t="shared" si="10"/>
        <v>0</v>
      </c>
      <c r="P75" s="348">
        <f t="shared" si="11"/>
        <v>0</v>
      </c>
      <c r="Q75" s="348">
        <f t="shared" si="12"/>
        <v>0</v>
      </c>
      <c r="R75" s="350"/>
    </row>
    <row r="76" spans="1:18" s="349" customFormat="1" ht="11.25">
      <c r="A76" s="341">
        <f t="shared" si="0"/>
        <v>61</v>
      </c>
      <c r="B76" s="342" t="s">
        <v>64</v>
      </c>
      <c r="C76" s="352" t="s">
        <v>208</v>
      </c>
      <c r="D76" s="352"/>
      <c r="E76" s="353" t="s">
        <v>26</v>
      </c>
      <c r="F76" s="345">
        <v>1</v>
      </c>
      <c r="G76" s="346"/>
      <c r="H76" s="347"/>
      <c r="I76" s="351"/>
      <c r="J76" s="348"/>
      <c r="K76" s="348"/>
      <c r="L76" s="348">
        <f t="shared" si="7"/>
        <v>0</v>
      </c>
      <c r="M76" s="347">
        <f t="shared" si="8"/>
        <v>0</v>
      </c>
      <c r="N76" s="348">
        <f t="shared" si="9"/>
        <v>0</v>
      </c>
      <c r="O76" s="348">
        <f t="shared" si="10"/>
        <v>0</v>
      </c>
      <c r="P76" s="348">
        <f t="shared" si="11"/>
        <v>0</v>
      </c>
      <c r="Q76" s="348">
        <f t="shared" si="12"/>
        <v>0</v>
      </c>
      <c r="R76" s="350"/>
    </row>
    <row r="77" spans="1:18" s="349" customFormat="1" ht="11.25">
      <c r="A77" s="341">
        <f t="shared" si="0"/>
        <v>62</v>
      </c>
      <c r="B77" s="342" t="s">
        <v>64</v>
      </c>
      <c r="C77" s="352" t="s">
        <v>209</v>
      </c>
      <c r="D77" s="352"/>
      <c r="E77" s="353" t="s">
        <v>26</v>
      </c>
      <c r="F77" s="345">
        <v>1</v>
      </c>
      <c r="G77" s="346"/>
      <c r="H77" s="347"/>
      <c r="I77" s="351"/>
      <c r="J77" s="348"/>
      <c r="K77" s="348"/>
      <c r="L77" s="348">
        <f t="shared" si="7"/>
        <v>0</v>
      </c>
      <c r="M77" s="347">
        <f t="shared" si="8"/>
        <v>0</v>
      </c>
      <c r="N77" s="348">
        <f t="shared" si="9"/>
        <v>0</v>
      </c>
      <c r="O77" s="348">
        <f t="shared" si="10"/>
        <v>0</v>
      </c>
      <c r="P77" s="348">
        <f t="shared" si="11"/>
        <v>0</v>
      </c>
      <c r="Q77" s="348">
        <f t="shared" si="12"/>
        <v>0</v>
      </c>
      <c r="R77" s="350"/>
    </row>
    <row r="78" spans="1:18" s="349" customFormat="1" ht="11.25">
      <c r="A78" s="341">
        <f>A77+1</f>
        <v>63</v>
      </c>
      <c r="B78" s="342" t="s">
        <v>64</v>
      </c>
      <c r="C78" s="352" t="s">
        <v>210</v>
      </c>
      <c r="D78" s="352"/>
      <c r="E78" s="353" t="s">
        <v>26</v>
      </c>
      <c r="F78" s="345">
        <v>1</v>
      </c>
      <c r="G78" s="346"/>
      <c r="H78" s="347"/>
      <c r="I78" s="351"/>
      <c r="J78" s="348"/>
      <c r="K78" s="348"/>
      <c r="L78" s="348">
        <f t="shared" si="7"/>
        <v>0</v>
      </c>
      <c r="M78" s="347">
        <f t="shared" si="8"/>
        <v>0</v>
      </c>
      <c r="N78" s="348">
        <f t="shared" si="9"/>
        <v>0</v>
      </c>
      <c r="O78" s="348">
        <f t="shared" si="10"/>
        <v>0</v>
      </c>
      <c r="P78" s="348">
        <f t="shared" si="11"/>
        <v>0</v>
      </c>
      <c r="Q78" s="348">
        <f t="shared" si="12"/>
        <v>0</v>
      </c>
      <c r="R78" s="350"/>
    </row>
    <row r="79" spans="1:17" s="328" customFormat="1" ht="12" thickBot="1">
      <c r="A79" s="341"/>
      <c r="B79" s="342"/>
      <c r="C79" s="352"/>
      <c r="D79" s="352"/>
      <c r="E79" s="353"/>
      <c r="F79" s="345"/>
      <c r="G79" s="348"/>
      <c r="H79" s="347"/>
      <c r="I79" s="348"/>
      <c r="J79" s="348"/>
      <c r="K79" s="348"/>
      <c r="L79" s="348"/>
      <c r="M79" s="347"/>
      <c r="N79" s="348"/>
      <c r="O79" s="348"/>
      <c r="P79" s="348"/>
      <c r="Q79" s="348"/>
    </row>
    <row r="80" spans="1:17" s="362" customFormat="1" ht="10.5">
      <c r="A80" s="354"/>
      <c r="B80" s="355"/>
      <c r="C80" s="356" t="s">
        <v>39</v>
      </c>
      <c r="D80" s="356"/>
      <c r="E80" s="357"/>
      <c r="F80" s="358"/>
      <c r="G80" s="359"/>
      <c r="H80" s="359"/>
      <c r="I80" s="359"/>
      <c r="J80" s="359"/>
      <c r="K80" s="359"/>
      <c r="L80" s="359"/>
      <c r="M80" s="360">
        <f>SUM(M14:M79)</f>
        <v>0</v>
      </c>
      <c r="N80" s="360">
        <f>SUM(N14:N79)</f>
        <v>0</v>
      </c>
      <c r="O80" s="360">
        <f>SUM(O14:O79)</f>
        <v>0</v>
      </c>
      <c r="P80" s="360">
        <f>SUM(P14:P79)</f>
        <v>0</v>
      </c>
      <c r="Q80" s="361">
        <f>SUM(Q14:Q79)</f>
        <v>0</v>
      </c>
    </row>
    <row r="81" spans="9:17" ht="11.25">
      <c r="I81" s="320"/>
      <c r="J81" s="320"/>
      <c r="K81" s="364"/>
      <c r="L81" s="364" t="s">
        <v>40</v>
      </c>
      <c r="M81" s="365">
        <v>0</v>
      </c>
      <c r="N81" s="366"/>
      <c r="O81" s="366">
        <f>ROUND(O80*M81,2)</f>
        <v>0</v>
      </c>
      <c r="P81" s="366"/>
      <c r="Q81" s="367">
        <f>O81</f>
        <v>0</v>
      </c>
    </row>
    <row r="82" spans="1:17" ht="11.25">
      <c r="A82" s="470"/>
      <c r="B82" s="470"/>
      <c r="C82" s="470"/>
      <c r="D82" s="368"/>
      <c r="K82" s="369"/>
      <c r="L82" s="369"/>
      <c r="M82" s="369" t="s">
        <v>122</v>
      </c>
      <c r="N82" s="370">
        <f>N81+N80</f>
        <v>0</v>
      </c>
      <c r="O82" s="370">
        <f>O81+O80</f>
        <v>0</v>
      </c>
      <c r="P82" s="370">
        <f>P81+P80</f>
        <v>0</v>
      </c>
      <c r="Q82" s="370">
        <f>Q81+Q80</f>
        <v>0</v>
      </c>
    </row>
    <row r="83" spans="1:17" s="377" customFormat="1" ht="12.75">
      <c r="A83" s="371"/>
      <c r="B83" s="371"/>
      <c r="C83" s="372"/>
      <c r="D83" s="372"/>
      <c r="E83" s="373"/>
      <c r="F83" s="374"/>
      <c r="G83" s="373"/>
      <c r="H83" s="373"/>
      <c r="I83" s="373"/>
      <c r="J83" s="373"/>
      <c r="K83" s="373"/>
      <c r="L83" s="373"/>
      <c r="M83" s="373"/>
      <c r="N83" s="373"/>
      <c r="O83" s="375"/>
      <c r="P83" s="375"/>
      <c r="Q83" s="376"/>
    </row>
    <row r="84" spans="1:17" s="377" customFormat="1" ht="12.75">
      <c r="A84" s="371"/>
      <c r="B84" s="371"/>
      <c r="C84" s="372"/>
      <c r="D84" s="372"/>
      <c r="E84" s="378"/>
      <c r="F84" s="374"/>
      <c r="G84" s="373"/>
      <c r="H84" s="373"/>
      <c r="I84" s="373"/>
      <c r="J84" s="373"/>
      <c r="K84" s="373"/>
      <c r="L84" s="373"/>
      <c r="M84" s="373"/>
      <c r="N84" s="373"/>
      <c r="O84" s="375"/>
      <c r="P84" s="375"/>
      <c r="Q84" s="375"/>
    </row>
    <row r="85" spans="1:9" s="383" customFormat="1" ht="12.75">
      <c r="A85" s="379"/>
      <c r="B85" s="380"/>
      <c r="C85" s="379"/>
      <c r="D85" s="379"/>
      <c r="E85" s="379"/>
      <c r="F85" s="381"/>
      <c r="G85" s="382"/>
      <c r="H85" s="382"/>
      <c r="I85" s="382"/>
    </row>
    <row r="86" spans="1:4" s="383" customFormat="1" ht="12.75">
      <c r="A86" s="384"/>
      <c r="B86" s="385"/>
      <c r="C86" s="386"/>
      <c r="D86" s="386"/>
    </row>
    <row r="87" spans="2:15" s="383" customFormat="1" ht="12.75">
      <c r="B87" s="386" t="s">
        <v>41</v>
      </c>
      <c r="C87" s="387"/>
      <c r="D87" s="392"/>
      <c r="E87" s="382"/>
      <c r="F87" s="388"/>
      <c r="I87" s="383" t="s">
        <v>42</v>
      </c>
      <c r="J87" s="389"/>
      <c r="K87" s="389"/>
      <c r="L87" s="389"/>
      <c r="M87" s="389"/>
      <c r="N87" s="389"/>
      <c r="O87" s="390"/>
    </row>
    <row r="88" spans="3:15" s="383" customFormat="1" ht="12.75">
      <c r="C88" s="382" t="s">
        <v>43</v>
      </c>
      <c r="D88" s="382"/>
      <c r="E88" s="391"/>
      <c r="L88" s="382" t="s">
        <v>43</v>
      </c>
      <c r="O88" s="390"/>
    </row>
    <row r="89" spans="1:17" s="377" customFormat="1" ht="12.75">
      <c r="A89" s="371"/>
      <c r="B89" s="371"/>
      <c r="C89" s="372"/>
      <c r="D89" s="372"/>
      <c r="E89" s="373"/>
      <c r="F89" s="374"/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</row>
    <row r="90" spans="1:17" s="377" customFormat="1" ht="12.75">
      <c r="A90" s="371"/>
      <c r="B90" s="371"/>
      <c r="C90" s="372"/>
      <c r="D90" s="372"/>
      <c r="E90" s="373"/>
      <c r="F90" s="374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</row>
  </sheetData>
  <sheetProtection selectLockedCells="1" selectUnlockedCells="1"/>
  <mergeCells count="14">
    <mergeCell ref="D11:D13"/>
    <mergeCell ref="C15:C23"/>
    <mergeCell ref="C24:C25"/>
    <mergeCell ref="C26:C28"/>
    <mergeCell ref="M11:Q12"/>
    <mergeCell ref="A11:A13"/>
    <mergeCell ref="B11:B13"/>
    <mergeCell ref="C11:C13"/>
    <mergeCell ref="A1:Q1"/>
    <mergeCell ref="A82:C82"/>
    <mergeCell ref="E11:E13"/>
    <mergeCell ref="F11:F13"/>
    <mergeCell ref="A2:Q2"/>
    <mergeCell ref="G11:L12"/>
  </mergeCells>
  <printOptions horizontalCentered="1"/>
  <pageMargins left="0.1968503937007874" right="0.1968503937007874" top="0.89" bottom="0.17" header="0.5118110236220472" footer="0.1968503937007874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49"/>
  <sheetViews>
    <sheetView tabSelected="1" zoomScale="130" zoomScaleNormal="130" zoomScalePageLayoutView="0" workbookViewId="0" topLeftCell="A13">
      <selection activeCell="A8" sqref="A8"/>
    </sheetView>
  </sheetViews>
  <sheetFormatPr defaultColWidth="9.140625" defaultRowHeight="12.75"/>
  <cols>
    <col min="1" max="1" width="3.421875" style="30" customWidth="1"/>
    <col min="2" max="2" width="6.8515625" style="30" customWidth="1"/>
    <col min="3" max="3" width="48.421875" style="12" customWidth="1"/>
    <col min="4" max="4" width="5.7109375" style="13" customWidth="1"/>
    <col min="5" max="5" width="7.7109375" style="14" customWidth="1"/>
    <col min="6" max="6" width="5.421875" style="13" customWidth="1"/>
    <col min="7" max="7" width="7.421875" style="13" customWidth="1"/>
    <col min="8" max="8" width="6.140625" style="13" customWidth="1"/>
    <col min="9" max="9" width="7.421875" style="13" customWidth="1"/>
    <col min="10" max="10" width="8.00390625" style="13" customWidth="1"/>
    <col min="11" max="11" width="8.28125" style="13" customWidth="1"/>
    <col min="12" max="12" width="8.00390625" style="13" customWidth="1"/>
    <col min="13" max="13" width="7.57421875" style="13" customWidth="1"/>
    <col min="14" max="15" width="7.7109375" style="13" customWidth="1"/>
    <col min="16" max="16" width="7.8515625" style="13" customWidth="1"/>
    <col min="17" max="16384" width="9.140625" style="2" customWidth="1"/>
  </cols>
  <sheetData>
    <row r="1" spans="1:16" ht="11.25">
      <c r="A1" s="438" t="s">
        <v>125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</row>
    <row r="2" spans="1:16" ht="11.25">
      <c r="A2" s="439" t="s">
        <v>111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spans="1:16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7" customFormat="1" ht="11.25">
      <c r="A4" s="7" t="str">
        <f>'Kopsavilkums_Nr.1'!A5</f>
        <v>Būves nosaukums: Ainažu kultūras nams</v>
      </c>
      <c r="B4" s="4"/>
      <c r="C4" s="4"/>
      <c r="D4" s="4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7" customFormat="1" ht="11.25">
      <c r="A5" s="7" t="str">
        <f>'Kopsavilkums_Nr.1'!A6</f>
        <v>Objekta nosaukums: Ainažu kultūras nams</v>
      </c>
      <c r="E5" s="8"/>
      <c r="F5" s="8"/>
      <c r="G5" s="8"/>
      <c r="H5" s="8"/>
      <c r="I5" s="8"/>
      <c r="J5" s="8"/>
      <c r="K5" s="6"/>
      <c r="L5" s="6"/>
      <c r="M5" s="6"/>
      <c r="N5" s="6"/>
      <c r="O5" s="6"/>
      <c r="P5" s="6"/>
    </row>
    <row r="6" spans="1:16" s="7" customFormat="1" ht="11.25">
      <c r="A6" s="7" t="str">
        <f>'Kopsavilkums_Nr.1'!A7</f>
        <v>Objekta adrese: Valdemāra iela 50, Ainaži, Salacgrīvas nov.</v>
      </c>
      <c r="E6" s="8"/>
      <c r="F6" s="8"/>
      <c r="G6" s="8"/>
      <c r="H6" s="8"/>
      <c r="I6" s="8"/>
      <c r="J6" s="8"/>
      <c r="K6" s="6"/>
      <c r="L6" s="6"/>
      <c r="M6" s="6"/>
      <c r="N6" s="6"/>
      <c r="O6" s="6"/>
      <c r="P6" s="6"/>
    </row>
    <row r="7" spans="1:16" s="10" customFormat="1" ht="11.25">
      <c r="A7" s="10" t="s">
        <v>413</v>
      </c>
      <c r="H7" s="1"/>
      <c r="I7" s="1"/>
      <c r="J7" s="1"/>
      <c r="K7" s="1"/>
      <c r="L7" s="1"/>
      <c r="M7" s="1"/>
      <c r="N7" s="1"/>
      <c r="O7" s="1"/>
      <c r="P7" s="1"/>
    </row>
    <row r="8" spans="1:16" ht="11.25">
      <c r="A8" s="11"/>
      <c r="B8" s="11"/>
      <c r="F8" s="15"/>
      <c r="K8" s="1"/>
      <c r="L8" s="9" t="s">
        <v>121</v>
      </c>
      <c r="M8" s="1"/>
      <c r="N8" s="16">
        <f>P40</f>
        <v>0</v>
      </c>
      <c r="O8" s="2"/>
      <c r="P8" s="1"/>
    </row>
    <row r="9" spans="1:16" ht="11.25">
      <c r="A9" s="11"/>
      <c r="B9" s="11"/>
      <c r="F9" s="15"/>
      <c r="L9" s="49" t="str">
        <f>'ŪK sadaļa'!L9</f>
        <v>Tāme sastādīta: </v>
      </c>
      <c r="M9" s="17"/>
      <c r="N9" s="16"/>
      <c r="O9" s="17"/>
      <c r="P9" s="17"/>
    </row>
    <row r="10" spans="1:15" ht="1.5" customHeight="1">
      <c r="A10" s="18"/>
      <c r="B10" s="18"/>
      <c r="C10" s="19"/>
      <c r="L10" s="1"/>
      <c r="M10" s="1"/>
      <c r="N10" s="1"/>
      <c r="O10" s="1"/>
    </row>
    <row r="11" spans="1:16" s="10" customFormat="1" ht="7.5" customHeight="1" thickBot="1">
      <c r="A11" s="440" t="s">
        <v>31</v>
      </c>
      <c r="B11" s="443" t="s">
        <v>22</v>
      </c>
      <c r="C11" s="446" t="s">
        <v>23</v>
      </c>
      <c r="D11" s="449" t="s">
        <v>32</v>
      </c>
      <c r="E11" s="452" t="s">
        <v>33</v>
      </c>
      <c r="F11" s="417" t="s">
        <v>24</v>
      </c>
      <c r="G11" s="417"/>
      <c r="H11" s="417"/>
      <c r="I11" s="417"/>
      <c r="J11" s="417"/>
      <c r="K11" s="417"/>
      <c r="L11" s="417" t="s">
        <v>25</v>
      </c>
      <c r="M11" s="417"/>
      <c r="N11" s="417"/>
      <c r="O11" s="417"/>
      <c r="P11" s="417"/>
    </row>
    <row r="12" spans="1:16" s="10" customFormat="1" ht="3.75" customHeight="1" thickBot="1">
      <c r="A12" s="441"/>
      <c r="B12" s="444"/>
      <c r="C12" s="447"/>
      <c r="D12" s="450"/>
      <c r="E12" s="453"/>
      <c r="F12" s="417"/>
      <c r="G12" s="417"/>
      <c r="H12" s="417"/>
      <c r="I12" s="417"/>
      <c r="J12" s="417"/>
      <c r="K12" s="417"/>
      <c r="L12" s="417" t="s">
        <v>34</v>
      </c>
      <c r="M12" s="417"/>
      <c r="N12" s="417" t="s">
        <v>35</v>
      </c>
      <c r="O12" s="417"/>
      <c r="P12" s="417" t="s">
        <v>36</v>
      </c>
    </row>
    <row r="13" spans="1:16" s="10" customFormat="1" ht="33" customHeight="1">
      <c r="A13" s="442"/>
      <c r="B13" s="445"/>
      <c r="C13" s="448"/>
      <c r="D13" s="451"/>
      <c r="E13" s="454"/>
      <c r="F13" s="279" t="s">
        <v>37</v>
      </c>
      <c r="G13" s="279" t="s">
        <v>114</v>
      </c>
      <c r="H13" s="279" t="s">
        <v>115</v>
      </c>
      <c r="I13" s="279" t="s">
        <v>116</v>
      </c>
      <c r="J13" s="279" t="s">
        <v>117</v>
      </c>
      <c r="K13" s="279" t="s">
        <v>118</v>
      </c>
      <c r="L13" s="279" t="s">
        <v>38</v>
      </c>
      <c r="M13" s="279" t="s">
        <v>115</v>
      </c>
      <c r="N13" s="279" t="s">
        <v>119</v>
      </c>
      <c r="O13" s="279" t="s">
        <v>117</v>
      </c>
      <c r="P13" s="279" t="s">
        <v>120</v>
      </c>
    </row>
    <row r="14" spans="1:16" s="37" customFormat="1" ht="11.25">
      <c r="A14" s="47"/>
      <c r="B14" s="43"/>
      <c r="C14" s="272" t="s">
        <v>217</v>
      </c>
      <c r="D14" s="44"/>
      <c r="E14" s="45"/>
      <c r="F14" s="46"/>
      <c r="G14" s="41"/>
      <c r="H14" s="42"/>
      <c r="I14" s="42"/>
      <c r="J14" s="42"/>
      <c r="K14" s="42"/>
      <c r="L14" s="41"/>
      <c r="M14" s="42"/>
      <c r="N14" s="42"/>
      <c r="O14" s="42"/>
      <c r="P14" s="42"/>
    </row>
    <row r="15" spans="1:16" s="37" customFormat="1" ht="22.5">
      <c r="A15" s="47">
        <v>1</v>
      </c>
      <c r="B15" s="43" t="s">
        <v>2</v>
      </c>
      <c r="C15" s="48" t="s">
        <v>218</v>
      </c>
      <c r="D15" s="44" t="s">
        <v>68</v>
      </c>
      <c r="E15" s="45">
        <v>4</v>
      </c>
      <c r="F15" s="46"/>
      <c r="G15" s="41"/>
      <c r="H15" s="42"/>
      <c r="I15" s="42"/>
      <c r="J15" s="42"/>
      <c r="K15" s="42">
        <f aca="true" t="shared" si="0" ref="K15:K35">H15+I15+J15</f>
        <v>0</v>
      </c>
      <c r="L15" s="41">
        <f aca="true" t="shared" si="1" ref="L15:L35">ROUND(E15*F15,2)</f>
        <v>0</v>
      </c>
      <c r="M15" s="42">
        <f aca="true" t="shared" si="2" ref="M15:M35">ROUND(E15*H15,2)</f>
        <v>0</v>
      </c>
      <c r="N15" s="42">
        <f aca="true" t="shared" si="3" ref="N15:N35">ROUND(E15*I15,2)</f>
        <v>0</v>
      </c>
      <c r="O15" s="42">
        <f aca="true" t="shared" si="4" ref="O15:O35">ROUND(E15*J15,2)</f>
        <v>0</v>
      </c>
      <c r="P15" s="42">
        <f aca="true" t="shared" si="5" ref="P15:P35">O15+N15+M15</f>
        <v>0</v>
      </c>
    </row>
    <row r="16" spans="1:16" s="37" customFormat="1" ht="22.5">
      <c r="A16" s="47">
        <f aca="true" t="shared" si="6" ref="A16:A36">A15+1</f>
        <v>2</v>
      </c>
      <c r="B16" s="43" t="s">
        <v>2</v>
      </c>
      <c r="C16" s="48" t="s">
        <v>219</v>
      </c>
      <c r="D16" s="44" t="s">
        <v>68</v>
      </c>
      <c r="E16" s="45">
        <v>17</v>
      </c>
      <c r="F16" s="46"/>
      <c r="G16" s="41"/>
      <c r="H16" s="42"/>
      <c r="I16" s="42"/>
      <c r="J16" s="42"/>
      <c r="K16" s="42">
        <f t="shared" si="0"/>
        <v>0</v>
      </c>
      <c r="L16" s="41">
        <f t="shared" si="1"/>
        <v>0</v>
      </c>
      <c r="M16" s="42">
        <f t="shared" si="2"/>
        <v>0</v>
      </c>
      <c r="N16" s="42">
        <f t="shared" si="3"/>
        <v>0</v>
      </c>
      <c r="O16" s="42">
        <f t="shared" si="4"/>
        <v>0</v>
      </c>
      <c r="P16" s="42">
        <f t="shared" si="5"/>
        <v>0</v>
      </c>
    </row>
    <row r="17" spans="1:16" s="37" customFormat="1" ht="33.75">
      <c r="A17" s="47">
        <f t="shared" si="6"/>
        <v>3</v>
      </c>
      <c r="B17" s="43" t="s">
        <v>2</v>
      </c>
      <c r="C17" s="48" t="s">
        <v>220</v>
      </c>
      <c r="D17" s="44" t="s">
        <v>110</v>
      </c>
      <c r="E17" s="45">
        <v>2</v>
      </c>
      <c r="F17" s="46"/>
      <c r="G17" s="41"/>
      <c r="H17" s="42"/>
      <c r="I17" s="42"/>
      <c r="J17" s="42"/>
      <c r="K17" s="42">
        <f t="shared" si="0"/>
        <v>0</v>
      </c>
      <c r="L17" s="41">
        <f t="shared" si="1"/>
        <v>0</v>
      </c>
      <c r="M17" s="42">
        <f t="shared" si="2"/>
        <v>0</v>
      </c>
      <c r="N17" s="42">
        <f t="shared" si="3"/>
        <v>0</v>
      </c>
      <c r="O17" s="42">
        <f t="shared" si="4"/>
        <v>0</v>
      </c>
      <c r="P17" s="42">
        <f t="shared" si="5"/>
        <v>0</v>
      </c>
    </row>
    <row r="18" spans="1:16" s="37" customFormat="1" ht="11.25">
      <c r="A18" s="47">
        <f t="shared" si="6"/>
        <v>4</v>
      </c>
      <c r="B18" s="43" t="s">
        <v>2</v>
      </c>
      <c r="C18" s="48" t="s">
        <v>221</v>
      </c>
      <c r="D18" s="44" t="s">
        <v>222</v>
      </c>
      <c r="E18" s="45">
        <v>2</v>
      </c>
      <c r="F18" s="46"/>
      <c r="G18" s="41"/>
      <c r="H18" s="42"/>
      <c r="I18" s="42"/>
      <c r="J18" s="42"/>
      <c r="K18" s="42">
        <f t="shared" si="0"/>
        <v>0</v>
      </c>
      <c r="L18" s="41">
        <f t="shared" si="1"/>
        <v>0</v>
      </c>
      <c r="M18" s="42">
        <f t="shared" si="2"/>
        <v>0</v>
      </c>
      <c r="N18" s="42">
        <f t="shared" si="3"/>
        <v>0</v>
      </c>
      <c r="O18" s="42">
        <f t="shared" si="4"/>
        <v>0</v>
      </c>
      <c r="P18" s="42">
        <f t="shared" si="5"/>
        <v>0</v>
      </c>
    </row>
    <row r="19" spans="1:16" s="37" customFormat="1" ht="11.25">
      <c r="A19" s="47">
        <f t="shared" si="6"/>
        <v>5</v>
      </c>
      <c r="B19" s="43" t="s">
        <v>2</v>
      </c>
      <c r="C19" s="48" t="s">
        <v>223</v>
      </c>
      <c r="D19" s="44" t="s">
        <v>77</v>
      </c>
      <c r="E19" s="45">
        <v>2</v>
      </c>
      <c r="F19" s="46"/>
      <c r="G19" s="41"/>
      <c r="H19" s="42"/>
      <c r="I19" s="42"/>
      <c r="J19" s="42"/>
      <c r="K19" s="42">
        <f t="shared" si="0"/>
        <v>0</v>
      </c>
      <c r="L19" s="41">
        <f t="shared" si="1"/>
        <v>0</v>
      </c>
      <c r="M19" s="42">
        <f t="shared" si="2"/>
        <v>0</v>
      </c>
      <c r="N19" s="42">
        <f t="shared" si="3"/>
        <v>0</v>
      </c>
      <c r="O19" s="42">
        <f t="shared" si="4"/>
        <v>0</v>
      </c>
      <c r="P19" s="42">
        <f t="shared" si="5"/>
        <v>0</v>
      </c>
    </row>
    <row r="20" spans="1:16" s="37" customFormat="1" ht="11.25">
      <c r="A20" s="47">
        <f t="shared" si="6"/>
        <v>6</v>
      </c>
      <c r="B20" s="43" t="s">
        <v>2</v>
      </c>
      <c r="C20" s="48" t="s">
        <v>224</v>
      </c>
      <c r="D20" s="44" t="s">
        <v>106</v>
      </c>
      <c r="E20" s="45" t="s">
        <v>225</v>
      </c>
      <c r="F20" s="46"/>
      <c r="G20" s="41"/>
      <c r="H20" s="42"/>
      <c r="I20" s="42"/>
      <c r="J20" s="42"/>
      <c r="K20" s="42">
        <f t="shared" si="0"/>
        <v>0</v>
      </c>
      <c r="L20" s="41">
        <f t="shared" si="1"/>
        <v>0</v>
      </c>
      <c r="M20" s="42">
        <f t="shared" si="2"/>
        <v>0</v>
      </c>
      <c r="N20" s="42">
        <f t="shared" si="3"/>
        <v>0</v>
      </c>
      <c r="O20" s="42">
        <f t="shared" si="4"/>
        <v>0</v>
      </c>
      <c r="P20" s="42">
        <f t="shared" si="5"/>
        <v>0</v>
      </c>
    </row>
    <row r="21" spans="1:16" s="37" customFormat="1" ht="11.25">
      <c r="A21" s="47">
        <f t="shared" si="6"/>
        <v>7</v>
      </c>
      <c r="B21" s="43" t="s">
        <v>2</v>
      </c>
      <c r="C21" s="48" t="s">
        <v>226</v>
      </c>
      <c r="D21" s="44" t="s">
        <v>68</v>
      </c>
      <c r="E21" s="45">
        <v>16</v>
      </c>
      <c r="F21" s="46"/>
      <c r="G21" s="41"/>
      <c r="H21" s="42"/>
      <c r="I21" s="42"/>
      <c r="J21" s="42"/>
      <c r="K21" s="42">
        <f t="shared" si="0"/>
        <v>0</v>
      </c>
      <c r="L21" s="41">
        <f t="shared" si="1"/>
        <v>0</v>
      </c>
      <c r="M21" s="42">
        <f t="shared" si="2"/>
        <v>0</v>
      </c>
      <c r="N21" s="42">
        <f t="shared" si="3"/>
        <v>0</v>
      </c>
      <c r="O21" s="42">
        <f t="shared" si="4"/>
        <v>0</v>
      </c>
      <c r="P21" s="42">
        <f t="shared" si="5"/>
        <v>0</v>
      </c>
    </row>
    <row r="22" spans="1:16" s="37" customFormat="1" ht="22.5">
      <c r="A22" s="47">
        <f t="shared" si="6"/>
        <v>8</v>
      </c>
      <c r="B22" s="43" t="s">
        <v>2</v>
      </c>
      <c r="C22" s="48" t="s">
        <v>364</v>
      </c>
      <c r="D22" s="44" t="s">
        <v>77</v>
      </c>
      <c r="E22" s="45">
        <v>2</v>
      </c>
      <c r="F22" s="46"/>
      <c r="G22" s="41"/>
      <c r="H22" s="42"/>
      <c r="I22" s="42"/>
      <c r="J22" s="42"/>
      <c r="K22" s="42">
        <f t="shared" si="0"/>
        <v>0</v>
      </c>
      <c r="L22" s="41">
        <f t="shared" si="1"/>
        <v>0</v>
      </c>
      <c r="M22" s="42">
        <f t="shared" si="2"/>
        <v>0</v>
      </c>
      <c r="N22" s="42">
        <f t="shared" si="3"/>
        <v>0</v>
      </c>
      <c r="O22" s="42">
        <f t="shared" si="4"/>
        <v>0</v>
      </c>
      <c r="P22" s="42">
        <f t="shared" si="5"/>
        <v>0</v>
      </c>
    </row>
    <row r="23" spans="1:16" s="37" customFormat="1" ht="11.25">
      <c r="A23" s="47"/>
      <c r="B23" s="43"/>
      <c r="C23" s="272" t="s">
        <v>227</v>
      </c>
      <c r="D23" s="44"/>
      <c r="E23" s="45"/>
      <c r="F23" s="46"/>
      <c r="G23" s="41"/>
      <c r="H23" s="42"/>
      <c r="I23" s="42"/>
      <c r="J23" s="42"/>
      <c r="K23" s="42"/>
      <c r="L23" s="41"/>
      <c r="M23" s="42"/>
      <c r="N23" s="42"/>
      <c r="O23" s="42"/>
      <c r="P23" s="42"/>
    </row>
    <row r="24" spans="1:16" s="37" customFormat="1" ht="22.5">
      <c r="A24" s="47">
        <f>A22+1</f>
        <v>9</v>
      </c>
      <c r="B24" s="43" t="s">
        <v>2</v>
      </c>
      <c r="C24" s="48" t="s">
        <v>228</v>
      </c>
      <c r="D24" s="44" t="s">
        <v>68</v>
      </c>
      <c r="E24" s="45">
        <v>28</v>
      </c>
      <c r="F24" s="46"/>
      <c r="G24" s="41"/>
      <c r="H24" s="42"/>
      <c r="I24" s="42"/>
      <c r="J24" s="42"/>
      <c r="K24" s="42">
        <f t="shared" si="0"/>
        <v>0</v>
      </c>
      <c r="L24" s="41">
        <f t="shared" si="1"/>
        <v>0</v>
      </c>
      <c r="M24" s="42">
        <f t="shared" si="2"/>
        <v>0</v>
      </c>
      <c r="N24" s="42">
        <f t="shared" si="3"/>
        <v>0</v>
      </c>
      <c r="O24" s="42">
        <f t="shared" si="4"/>
        <v>0</v>
      </c>
      <c r="P24" s="42">
        <f t="shared" si="5"/>
        <v>0</v>
      </c>
    </row>
    <row r="25" spans="1:16" s="37" customFormat="1" ht="33.75">
      <c r="A25" s="47">
        <f t="shared" si="6"/>
        <v>10</v>
      </c>
      <c r="B25" s="43" t="s">
        <v>2</v>
      </c>
      <c r="C25" s="48" t="s">
        <v>229</v>
      </c>
      <c r="D25" s="44" t="s">
        <v>109</v>
      </c>
      <c r="E25" s="45">
        <v>4</v>
      </c>
      <c r="F25" s="46"/>
      <c r="G25" s="41"/>
      <c r="H25" s="42"/>
      <c r="I25" s="46"/>
      <c r="J25" s="46"/>
      <c r="K25" s="42">
        <f t="shared" si="0"/>
        <v>0</v>
      </c>
      <c r="L25" s="41">
        <f t="shared" si="1"/>
        <v>0</v>
      </c>
      <c r="M25" s="42">
        <f t="shared" si="2"/>
        <v>0</v>
      </c>
      <c r="N25" s="42">
        <f t="shared" si="3"/>
        <v>0</v>
      </c>
      <c r="O25" s="42">
        <f t="shared" si="4"/>
        <v>0</v>
      </c>
      <c r="P25" s="42">
        <f t="shared" si="5"/>
        <v>0</v>
      </c>
    </row>
    <row r="26" spans="1:16" s="37" customFormat="1" ht="22.5">
      <c r="A26" s="47">
        <f t="shared" si="6"/>
        <v>11</v>
      </c>
      <c r="B26" s="43" t="s">
        <v>2</v>
      </c>
      <c r="C26" s="48" t="s">
        <v>230</v>
      </c>
      <c r="D26" s="44" t="s">
        <v>109</v>
      </c>
      <c r="E26" s="45">
        <v>3</v>
      </c>
      <c r="F26" s="46"/>
      <c r="G26" s="41"/>
      <c r="H26" s="42"/>
      <c r="I26" s="42"/>
      <c r="J26" s="42"/>
      <c r="K26" s="42">
        <f t="shared" si="0"/>
        <v>0</v>
      </c>
      <c r="L26" s="41">
        <f t="shared" si="1"/>
        <v>0</v>
      </c>
      <c r="M26" s="42">
        <f t="shared" si="2"/>
        <v>0</v>
      </c>
      <c r="N26" s="42">
        <f t="shared" si="3"/>
        <v>0</v>
      </c>
      <c r="O26" s="42">
        <f t="shared" si="4"/>
        <v>0</v>
      </c>
      <c r="P26" s="42">
        <f t="shared" si="5"/>
        <v>0</v>
      </c>
    </row>
    <row r="27" spans="1:16" s="37" customFormat="1" ht="11.25">
      <c r="A27" s="47">
        <f t="shared" si="6"/>
        <v>12</v>
      </c>
      <c r="B27" s="43" t="s">
        <v>2</v>
      </c>
      <c r="C27" s="48" t="s">
        <v>231</v>
      </c>
      <c r="D27" s="44" t="s">
        <v>109</v>
      </c>
      <c r="E27" s="45">
        <v>7</v>
      </c>
      <c r="F27" s="46"/>
      <c r="G27" s="41"/>
      <c r="H27" s="42"/>
      <c r="I27" s="42"/>
      <c r="J27" s="42"/>
      <c r="K27" s="42">
        <f t="shared" si="0"/>
        <v>0</v>
      </c>
      <c r="L27" s="41">
        <f t="shared" si="1"/>
        <v>0</v>
      </c>
      <c r="M27" s="42">
        <f t="shared" si="2"/>
        <v>0</v>
      </c>
      <c r="N27" s="42">
        <f t="shared" si="3"/>
        <v>0</v>
      </c>
      <c r="O27" s="42">
        <f t="shared" si="4"/>
        <v>0</v>
      </c>
      <c r="P27" s="42">
        <f t="shared" si="5"/>
        <v>0</v>
      </c>
    </row>
    <row r="28" spans="1:16" s="37" customFormat="1" ht="11.25">
      <c r="A28" s="47">
        <f t="shared" si="6"/>
        <v>13</v>
      </c>
      <c r="B28" s="43" t="s">
        <v>2</v>
      </c>
      <c r="C28" s="48" t="s">
        <v>248</v>
      </c>
      <c r="D28" s="44" t="s">
        <v>109</v>
      </c>
      <c r="E28" s="45">
        <v>7</v>
      </c>
      <c r="F28" s="46"/>
      <c r="G28" s="41"/>
      <c r="H28" s="42"/>
      <c r="I28" s="42"/>
      <c r="J28" s="42"/>
      <c r="K28" s="42">
        <f t="shared" si="0"/>
        <v>0</v>
      </c>
      <c r="L28" s="41">
        <f t="shared" si="1"/>
        <v>0</v>
      </c>
      <c r="M28" s="42">
        <f t="shared" si="2"/>
        <v>0</v>
      </c>
      <c r="N28" s="42">
        <f t="shared" si="3"/>
        <v>0</v>
      </c>
      <c r="O28" s="42">
        <f t="shared" si="4"/>
        <v>0</v>
      </c>
      <c r="P28" s="42">
        <f t="shared" si="5"/>
        <v>0</v>
      </c>
    </row>
    <row r="29" spans="1:16" s="37" customFormat="1" ht="11.25">
      <c r="A29" s="47">
        <f t="shared" si="6"/>
        <v>14</v>
      </c>
      <c r="B29" s="43" t="s">
        <v>2</v>
      </c>
      <c r="C29" s="48" t="s">
        <v>232</v>
      </c>
      <c r="D29" s="44" t="s">
        <v>77</v>
      </c>
      <c r="E29" s="45">
        <v>12</v>
      </c>
      <c r="F29" s="46"/>
      <c r="G29" s="41"/>
      <c r="H29" s="42"/>
      <c r="I29" s="42"/>
      <c r="J29" s="42"/>
      <c r="K29" s="42">
        <f t="shared" si="0"/>
        <v>0</v>
      </c>
      <c r="L29" s="41">
        <f t="shared" si="1"/>
        <v>0</v>
      </c>
      <c r="M29" s="42">
        <f t="shared" si="2"/>
        <v>0</v>
      </c>
      <c r="N29" s="42">
        <f t="shared" si="3"/>
        <v>0</v>
      </c>
      <c r="O29" s="42">
        <f t="shared" si="4"/>
        <v>0</v>
      </c>
      <c r="P29" s="42">
        <f t="shared" si="5"/>
        <v>0</v>
      </c>
    </row>
    <row r="30" spans="1:16" s="37" customFormat="1" ht="11.25">
      <c r="A30" s="47">
        <f t="shared" si="6"/>
        <v>15</v>
      </c>
      <c r="B30" s="43" t="s">
        <v>2</v>
      </c>
      <c r="C30" s="48" t="s">
        <v>233</v>
      </c>
      <c r="D30" s="44" t="s">
        <v>77</v>
      </c>
      <c r="E30" s="45">
        <v>5</v>
      </c>
      <c r="F30" s="46"/>
      <c r="G30" s="41"/>
      <c r="H30" s="42"/>
      <c r="I30" s="42"/>
      <c r="J30" s="42"/>
      <c r="K30" s="42">
        <f t="shared" si="0"/>
        <v>0</v>
      </c>
      <c r="L30" s="41">
        <f t="shared" si="1"/>
        <v>0</v>
      </c>
      <c r="M30" s="42">
        <f t="shared" si="2"/>
        <v>0</v>
      </c>
      <c r="N30" s="42">
        <f t="shared" si="3"/>
        <v>0</v>
      </c>
      <c r="O30" s="42">
        <f t="shared" si="4"/>
        <v>0</v>
      </c>
      <c r="P30" s="42">
        <f t="shared" si="5"/>
        <v>0</v>
      </c>
    </row>
    <row r="31" spans="1:16" s="37" customFormat="1" ht="11.25">
      <c r="A31" s="47">
        <f t="shared" si="6"/>
        <v>16</v>
      </c>
      <c r="B31" s="43" t="s">
        <v>2</v>
      </c>
      <c r="C31" s="48" t="s">
        <v>234</v>
      </c>
      <c r="D31" s="44" t="s">
        <v>106</v>
      </c>
      <c r="E31" s="45" t="s">
        <v>235</v>
      </c>
      <c r="F31" s="46"/>
      <c r="G31" s="41"/>
      <c r="H31" s="42"/>
      <c r="I31" s="42"/>
      <c r="J31" s="42"/>
      <c r="K31" s="42">
        <f t="shared" si="0"/>
        <v>0</v>
      </c>
      <c r="L31" s="41">
        <f t="shared" si="1"/>
        <v>0</v>
      </c>
      <c r="M31" s="42">
        <f t="shared" si="2"/>
        <v>0</v>
      </c>
      <c r="N31" s="42">
        <f t="shared" si="3"/>
        <v>0</v>
      </c>
      <c r="O31" s="42">
        <f t="shared" si="4"/>
        <v>0</v>
      </c>
      <c r="P31" s="42">
        <f t="shared" si="5"/>
        <v>0</v>
      </c>
    </row>
    <row r="32" spans="1:16" s="37" customFormat="1" ht="11.25">
      <c r="A32" s="47">
        <f t="shared" si="6"/>
        <v>17</v>
      </c>
      <c r="B32" s="43" t="s">
        <v>2</v>
      </c>
      <c r="C32" s="48" t="s">
        <v>224</v>
      </c>
      <c r="D32" s="44" t="s">
        <v>106</v>
      </c>
      <c r="E32" s="45" t="s">
        <v>236</v>
      </c>
      <c r="F32" s="46"/>
      <c r="G32" s="41"/>
      <c r="H32" s="42"/>
      <c r="I32" s="42"/>
      <c r="J32" s="42"/>
      <c r="K32" s="42">
        <f t="shared" si="0"/>
        <v>0</v>
      </c>
      <c r="L32" s="41">
        <f t="shared" si="1"/>
        <v>0</v>
      </c>
      <c r="M32" s="42">
        <f t="shared" si="2"/>
        <v>0</v>
      </c>
      <c r="N32" s="42">
        <f t="shared" si="3"/>
        <v>0</v>
      </c>
      <c r="O32" s="42">
        <f t="shared" si="4"/>
        <v>0</v>
      </c>
      <c r="P32" s="42">
        <f t="shared" si="5"/>
        <v>0</v>
      </c>
    </row>
    <row r="33" spans="1:16" s="37" customFormat="1" ht="11.25">
      <c r="A33" s="47">
        <f t="shared" si="6"/>
        <v>18</v>
      </c>
      <c r="B33" s="43" t="s">
        <v>2</v>
      </c>
      <c r="C33" s="48" t="s">
        <v>237</v>
      </c>
      <c r="D33" s="44" t="s">
        <v>106</v>
      </c>
      <c r="E33" s="45" t="s">
        <v>236</v>
      </c>
      <c r="F33" s="46"/>
      <c r="G33" s="41"/>
      <c r="H33" s="42"/>
      <c r="I33" s="42"/>
      <c r="J33" s="42"/>
      <c r="K33" s="42">
        <f t="shared" si="0"/>
        <v>0</v>
      </c>
      <c r="L33" s="41">
        <f t="shared" si="1"/>
        <v>0</v>
      </c>
      <c r="M33" s="42">
        <f t="shared" si="2"/>
        <v>0</v>
      </c>
      <c r="N33" s="42">
        <f t="shared" si="3"/>
        <v>0</v>
      </c>
      <c r="O33" s="42">
        <f t="shared" si="4"/>
        <v>0</v>
      </c>
      <c r="P33" s="42">
        <f t="shared" si="5"/>
        <v>0</v>
      </c>
    </row>
    <row r="34" spans="1:16" s="37" customFormat="1" ht="11.25">
      <c r="A34" s="47">
        <f t="shared" si="6"/>
        <v>19</v>
      </c>
      <c r="B34" s="43" t="s">
        <v>2</v>
      </c>
      <c r="C34" s="48" t="s">
        <v>399</v>
      </c>
      <c r="D34" s="44" t="s">
        <v>252</v>
      </c>
      <c r="E34" s="45">
        <v>4.2</v>
      </c>
      <c r="F34" s="46"/>
      <c r="G34" s="41"/>
      <c r="H34" s="42"/>
      <c r="I34" s="42"/>
      <c r="J34" s="42"/>
      <c r="K34" s="42">
        <f t="shared" si="0"/>
        <v>0</v>
      </c>
      <c r="L34" s="41">
        <f t="shared" si="1"/>
        <v>0</v>
      </c>
      <c r="M34" s="42">
        <f t="shared" si="2"/>
        <v>0</v>
      </c>
      <c r="N34" s="42">
        <f t="shared" si="3"/>
        <v>0</v>
      </c>
      <c r="O34" s="42">
        <f t="shared" si="4"/>
        <v>0</v>
      </c>
      <c r="P34" s="42">
        <f t="shared" si="5"/>
        <v>0</v>
      </c>
    </row>
    <row r="35" spans="1:16" s="37" customFormat="1" ht="11.25">
      <c r="A35" s="47">
        <f t="shared" si="6"/>
        <v>20</v>
      </c>
      <c r="B35" s="43" t="s">
        <v>2</v>
      </c>
      <c r="C35" s="48" t="s">
        <v>238</v>
      </c>
      <c r="D35" s="44" t="s">
        <v>222</v>
      </c>
      <c r="E35" s="45">
        <v>2</v>
      </c>
      <c r="F35" s="46"/>
      <c r="G35" s="41"/>
      <c r="H35" s="42"/>
      <c r="I35" s="42"/>
      <c r="J35" s="42"/>
      <c r="K35" s="42">
        <f t="shared" si="0"/>
        <v>0</v>
      </c>
      <c r="L35" s="41">
        <f t="shared" si="1"/>
        <v>0</v>
      </c>
      <c r="M35" s="42">
        <f t="shared" si="2"/>
        <v>0</v>
      </c>
      <c r="N35" s="42">
        <f t="shared" si="3"/>
        <v>0</v>
      </c>
      <c r="O35" s="42">
        <f t="shared" si="4"/>
        <v>0</v>
      </c>
      <c r="P35" s="42">
        <f t="shared" si="5"/>
        <v>0</v>
      </c>
    </row>
    <row r="36" spans="1:16" s="37" customFormat="1" ht="11.25">
      <c r="A36" s="47">
        <f t="shared" si="6"/>
        <v>21</v>
      </c>
      <c r="B36" s="43" t="s">
        <v>2</v>
      </c>
      <c r="C36" s="48" t="s">
        <v>400</v>
      </c>
      <c r="D36" s="44" t="s">
        <v>55</v>
      </c>
      <c r="E36" s="45">
        <v>1</v>
      </c>
      <c r="F36" s="46"/>
      <c r="G36" s="41"/>
      <c r="H36" s="42"/>
      <c r="I36" s="42"/>
      <c r="J36" s="42"/>
      <c r="K36" s="42">
        <f>H36+I36+J36</f>
        <v>0</v>
      </c>
      <c r="L36" s="41">
        <f>ROUND(E36*F36,2)</f>
        <v>0</v>
      </c>
      <c r="M36" s="42">
        <f>ROUND(E36*H36,2)</f>
        <v>0</v>
      </c>
      <c r="N36" s="42">
        <f>ROUND(E36*I36,2)</f>
        <v>0</v>
      </c>
      <c r="O36" s="42">
        <f>ROUND(E36*J36,2)</f>
        <v>0</v>
      </c>
      <c r="P36" s="42">
        <f>O36+N36+M36</f>
        <v>0</v>
      </c>
    </row>
    <row r="37" spans="1:16" s="37" customFormat="1" ht="12" thickBot="1">
      <c r="A37" s="47"/>
      <c r="B37" s="43"/>
      <c r="C37" s="48"/>
      <c r="D37" s="44"/>
      <c r="E37" s="45"/>
      <c r="F37" s="46"/>
      <c r="G37" s="41"/>
      <c r="H37" s="42"/>
      <c r="I37" s="42"/>
      <c r="J37" s="42"/>
      <c r="K37" s="42"/>
      <c r="L37" s="41"/>
      <c r="M37" s="42"/>
      <c r="N37" s="42"/>
      <c r="O37" s="42"/>
      <c r="P37" s="42"/>
    </row>
    <row r="38" spans="1:16" s="21" customFormat="1" ht="10.5">
      <c r="A38" s="110"/>
      <c r="B38" s="111"/>
      <c r="C38" s="112" t="s">
        <v>39</v>
      </c>
      <c r="D38" s="113"/>
      <c r="E38" s="114"/>
      <c r="F38" s="115"/>
      <c r="G38" s="115"/>
      <c r="H38" s="115"/>
      <c r="I38" s="115"/>
      <c r="J38" s="115"/>
      <c r="K38" s="115"/>
      <c r="L38" s="116">
        <f>SUM(L14:L37)</f>
        <v>0</v>
      </c>
      <c r="M38" s="116">
        <f>SUM(M14:M37)</f>
        <v>0</v>
      </c>
      <c r="N38" s="116">
        <f>SUM(N14:N37)</f>
        <v>0</v>
      </c>
      <c r="O38" s="116">
        <f>SUM(O14:O37)</f>
        <v>0</v>
      </c>
      <c r="P38" s="117">
        <f>SUM(P14:P37)</f>
        <v>0</v>
      </c>
    </row>
    <row r="39" spans="8:16" ht="11.25">
      <c r="H39" s="1"/>
      <c r="I39" s="1"/>
      <c r="J39" s="31"/>
      <c r="K39" s="31" t="s">
        <v>40</v>
      </c>
      <c r="L39" s="32">
        <v>0</v>
      </c>
      <c r="M39" s="33"/>
      <c r="N39" s="33">
        <f>ROUND(N38*L39,2)</f>
        <v>0</v>
      </c>
      <c r="O39" s="33"/>
      <c r="P39" s="34">
        <f>N39</f>
        <v>0</v>
      </c>
    </row>
    <row r="40" spans="1:16" ht="11.25">
      <c r="A40" s="437"/>
      <c r="B40" s="437"/>
      <c r="C40" s="437"/>
      <c r="J40" s="35"/>
      <c r="K40" s="35"/>
      <c r="L40" s="35" t="s">
        <v>122</v>
      </c>
      <c r="M40" s="36">
        <f>M39+M38</f>
        <v>0</v>
      </c>
      <c r="N40" s="36">
        <f>N39+N38</f>
        <v>0</v>
      </c>
      <c r="O40" s="36">
        <f>O39+O38</f>
        <v>0</v>
      </c>
      <c r="P40" s="36">
        <f>P39+P38</f>
        <v>0</v>
      </c>
    </row>
    <row r="41" spans="1:16" s="140" customFormat="1" ht="12.75">
      <c r="A41" s="235"/>
      <c r="B41" s="235"/>
      <c r="C41" s="149"/>
      <c r="D41" s="150"/>
      <c r="E41" s="151"/>
      <c r="F41" s="150"/>
      <c r="G41" s="150"/>
      <c r="H41" s="150"/>
      <c r="I41" s="150"/>
      <c r="J41" s="150"/>
      <c r="K41" s="150"/>
      <c r="L41" s="150"/>
      <c r="M41" s="150"/>
      <c r="N41" s="158"/>
      <c r="O41" s="158"/>
      <c r="P41" s="267"/>
    </row>
    <row r="42" spans="1:16" s="140" customFormat="1" ht="12.75">
      <c r="A42" s="235"/>
      <c r="B42" s="235"/>
      <c r="C42" s="149"/>
      <c r="D42" s="242"/>
      <c r="E42" s="151"/>
      <c r="F42" s="150"/>
      <c r="G42" s="150"/>
      <c r="H42" s="150"/>
      <c r="I42" s="150"/>
      <c r="J42" s="150"/>
      <c r="K42" s="150"/>
      <c r="L42" s="150"/>
      <c r="M42" s="150"/>
      <c r="N42" s="158"/>
      <c r="O42" s="158"/>
      <c r="P42" s="158"/>
    </row>
    <row r="43" spans="1:8" s="123" customFormat="1" ht="12.75">
      <c r="A43" s="243"/>
      <c r="B43" s="244"/>
      <c r="C43" s="243"/>
      <c r="D43" s="243"/>
      <c r="E43" s="245"/>
      <c r="F43" s="246"/>
      <c r="G43" s="246"/>
      <c r="H43" s="246"/>
    </row>
    <row r="44" spans="1:3" s="123" customFormat="1" ht="12.75">
      <c r="A44" s="247"/>
      <c r="B44" s="248"/>
      <c r="C44" s="249"/>
    </row>
    <row r="45" spans="2:14" s="123" customFormat="1" ht="12.75">
      <c r="B45" s="249" t="s">
        <v>41</v>
      </c>
      <c r="C45" s="250"/>
      <c r="D45" s="246"/>
      <c r="E45" s="251"/>
      <c r="H45" s="123" t="s">
        <v>42</v>
      </c>
      <c r="I45" s="252"/>
      <c r="J45" s="252"/>
      <c r="K45" s="252"/>
      <c r="L45" s="252"/>
      <c r="M45" s="252"/>
      <c r="N45" s="179"/>
    </row>
    <row r="46" spans="3:14" s="123" customFormat="1" ht="12.75">
      <c r="C46" s="246" t="s">
        <v>43</v>
      </c>
      <c r="D46" s="253"/>
      <c r="K46" s="246" t="s">
        <v>43</v>
      </c>
      <c r="N46" s="179"/>
    </row>
    <row r="47" spans="1:16" s="140" customFormat="1" ht="12.75">
      <c r="A47" s="235"/>
      <c r="B47" s="235"/>
      <c r="C47" s="149"/>
      <c r="D47" s="150"/>
      <c r="E47" s="151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</row>
    <row r="48" spans="1:16" s="140" customFormat="1" ht="12.75">
      <c r="A48" s="235"/>
      <c r="B48" s="235"/>
      <c r="C48" s="149"/>
      <c r="D48" s="150"/>
      <c r="E48" s="151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</row>
    <row r="49" spans="1:16" s="140" customFormat="1" ht="12.75">
      <c r="A49" s="235"/>
      <c r="B49" s="235"/>
      <c r="C49" s="149"/>
      <c r="D49" s="150"/>
      <c r="E49" s="151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268"/>
    </row>
  </sheetData>
  <sheetProtection/>
  <mergeCells count="10">
    <mergeCell ref="D11:D13"/>
    <mergeCell ref="E11:E13"/>
    <mergeCell ref="F11:K12"/>
    <mergeCell ref="L11:P12"/>
    <mergeCell ref="A40:C40"/>
    <mergeCell ref="A1:P1"/>
    <mergeCell ref="A2:P2"/>
    <mergeCell ref="A11:A13"/>
    <mergeCell ref="B11:B13"/>
    <mergeCell ref="C11:C13"/>
  </mergeCells>
  <printOptions horizontalCentered="1"/>
  <pageMargins left="0.2362204724409449" right="0.15748031496062992" top="0.984251968503937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Salmins</dc:creator>
  <cp:keywords/>
  <dc:description/>
  <cp:lastModifiedBy>Sarma Kacara</cp:lastModifiedBy>
  <cp:lastPrinted>2017-10-17T21:44:08Z</cp:lastPrinted>
  <dcterms:created xsi:type="dcterms:W3CDTF">2011-04-18T06:11:14Z</dcterms:created>
  <dcterms:modified xsi:type="dcterms:W3CDTF">2017-12-12T12:07:25Z</dcterms:modified>
  <cp:category/>
  <cp:version/>
  <cp:contentType/>
  <cp:contentStatus/>
</cp:coreProperties>
</file>